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Default Extension="rels" ContentType="application/vnd.openxmlformats-package.relationship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2.xml" ContentType="application/vnd.openxmlformats-officedocument.drawingml.chart+xml"/>
  <Default Extension="jpeg" ContentType="image/jpeg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4600" windowHeight="13760"/>
  </bookViews>
  <sheets>
    <sheet name="Sheet1" sheetId="1" r:id="rId1"/>
  </sheets>
  <definedNames>
    <definedName name="_xlnm.Print_Area" localSheetId="0">Sheet1!$A$1:$X$85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82" i="1"/>
  <c r="S10"/>
  <c r="T10"/>
  <c r="U10"/>
  <c r="V10"/>
  <c r="P10"/>
  <c r="Q10"/>
  <c r="W10"/>
  <c r="S11"/>
  <c r="T11"/>
  <c r="U11"/>
  <c r="V11"/>
  <c r="P11"/>
  <c r="Q11"/>
  <c r="W11"/>
  <c r="S12"/>
  <c r="T12"/>
  <c r="U12"/>
  <c r="V12"/>
  <c r="P12"/>
  <c r="Q12"/>
  <c r="W12"/>
  <c r="S13"/>
  <c r="T13"/>
  <c r="U13"/>
  <c r="V13"/>
  <c r="P13"/>
  <c r="Q13"/>
  <c r="W13"/>
  <c r="S14"/>
  <c r="T14"/>
  <c r="U14"/>
  <c r="V14"/>
  <c r="P14"/>
  <c r="Q14"/>
  <c r="W14"/>
  <c r="L23"/>
  <c r="L26"/>
  <c r="S15"/>
  <c r="T15"/>
  <c r="U15"/>
  <c r="V15"/>
  <c r="P15"/>
  <c r="Q15"/>
  <c r="W15"/>
  <c r="S16"/>
  <c r="T16"/>
  <c r="U16"/>
  <c r="V16"/>
  <c r="P16"/>
  <c r="Q16"/>
  <c r="W16"/>
  <c r="S17"/>
  <c r="T17"/>
  <c r="U17"/>
  <c r="V17"/>
  <c r="P17"/>
  <c r="Q17"/>
  <c r="W17"/>
  <c r="S18"/>
  <c r="T18"/>
  <c r="U18"/>
  <c r="V18"/>
  <c r="P18"/>
  <c r="Q18"/>
  <c r="W18"/>
  <c r="S19"/>
  <c r="T19"/>
  <c r="U19"/>
  <c r="V19"/>
  <c r="P19"/>
  <c r="Q19"/>
  <c r="W19"/>
  <c r="S20"/>
  <c r="T20"/>
  <c r="U20"/>
  <c r="V20"/>
  <c r="P20"/>
  <c r="Q20"/>
  <c r="W20"/>
  <c r="S21"/>
  <c r="T21"/>
  <c r="U21"/>
  <c r="V21"/>
  <c r="P21"/>
  <c r="Q21"/>
  <c r="W21"/>
  <c r="S39"/>
  <c r="H79"/>
  <c r="S53"/>
  <c r="T53"/>
  <c r="U53"/>
  <c r="V53"/>
  <c r="H64"/>
  <c r="P53"/>
  <c r="Q53"/>
  <c r="W53"/>
  <c r="S54"/>
  <c r="T54"/>
  <c r="U54"/>
  <c r="V54"/>
  <c r="P54"/>
  <c r="Q54"/>
  <c r="W54"/>
  <c r="S55"/>
  <c r="T55"/>
  <c r="U55"/>
  <c r="V55"/>
  <c r="P55"/>
  <c r="Q55"/>
  <c r="W55"/>
  <c r="S56"/>
  <c r="T56"/>
  <c r="U56"/>
  <c r="V56"/>
  <c r="P56"/>
  <c r="Q56"/>
  <c r="W56"/>
  <c r="S57"/>
  <c r="T57"/>
  <c r="U57"/>
  <c r="V57"/>
  <c r="P57"/>
  <c r="Q57"/>
  <c r="W57"/>
  <c r="H62"/>
  <c r="L70"/>
  <c r="L73"/>
  <c r="S58"/>
  <c r="T58"/>
  <c r="U58"/>
  <c r="V58"/>
  <c r="P58"/>
  <c r="Q58"/>
  <c r="W58"/>
  <c r="S59"/>
  <c r="T59"/>
  <c r="U59"/>
  <c r="V59"/>
  <c r="P59"/>
  <c r="Q59"/>
  <c r="W59"/>
  <c r="S60"/>
  <c r="T60"/>
  <c r="U60"/>
  <c r="V60"/>
  <c r="P60"/>
  <c r="Q60"/>
  <c r="W60"/>
  <c r="S61"/>
  <c r="T61"/>
  <c r="U61"/>
  <c r="V61"/>
  <c r="P61"/>
  <c r="Q61"/>
  <c r="W61"/>
  <c r="S62"/>
  <c r="T62"/>
  <c r="U62"/>
  <c r="V62"/>
  <c r="P62"/>
  <c r="Q62"/>
  <c r="W62"/>
  <c r="S63"/>
  <c r="T63"/>
  <c r="U63"/>
  <c r="V63"/>
  <c r="P63"/>
  <c r="Q63"/>
  <c r="W63"/>
  <c r="S64"/>
  <c r="T64"/>
  <c r="U64"/>
  <c r="V64"/>
  <c r="P64"/>
  <c r="Q64"/>
  <c r="W64"/>
  <c r="W52"/>
  <c r="H83"/>
  <c r="H81"/>
  <c r="H73"/>
  <c r="L71"/>
  <c r="AB10"/>
  <c r="Z10"/>
  <c r="R10"/>
  <c r="L17"/>
  <c r="Z53"/>
  <c r="R53"/>
  <c r="R54"/>
  <c r="R55"/>
  <c r="R56"/>
  <c r="R57"/>
  <c r="R58"/>
  <c r="R59"/>
  <c r="R60"/>
  <c r="R61"/>
  <c r="R62"/>
  <c r="R63"/>
  <c r="R64"/>
  <c r="AA10"/>
  <c r="AA11"/>
  <c r="L24"/>
  <c r="R11"/>
  <c r="R12"/>
  <c r="R13"/>
  <c r="R14"/>
  <c r="R15"/>
  <c r="R16"/>
  <c r="R17"/>
  <c r="R18"/>
  <c r="R19"/>
  <c r="R20"/>
  <c r="R21"/>
  <c r="L81"/>
  <c r="L83"/>
  <c r="AA53"/>
  <c r="P65"/>
  <c r="R65"/>
  <c r="AB11"/>
  <c r="R22"/>
  <c r="P22"/>
  <c r="AA12"/>
  <c r="Z54"/>
  <c r="T65"/>
  <c r="S65"/>
  <c r="AB53"/>
  <c r="AA54"/>
  <c r="S22"/>
  <c r="Z11"/>
  <c r="Z55"/>
  <c r="AA55"/>
  <c r="AA13"/>
  <c r="AB12"/>
  <c r="Z12"/>
  <c r="T22"/>
  <c r="AA14"/>
  <c r="Z56"/>
  <c r="AB54"/>
  <c r="AB55"/>
  <c r="AA56"/>
  <c r="AB13"/>
  <c r="Z13"/>
  <c r="AA15"/>
  <c r="Z57"/>
  <c r="AA57"/>
  <c r="AB14"/>
  <c r="Z14"/>
  <c r="AA16"/>
  <c r="AB56"/>
  <c r="Z58"/>
  <c r="AA58"/>
  <c r="AB15"/>
  <c r="Z15"/>
  <c r="AA17"/>
  <c r="AB57"/>
  <c r="Z59"/>
  <c r="AB58"/>
  <c r="AA59"/>
  <c r="AB16"/>
  <c r="Z16"/>
  <c r="AA18"/>
  <c r="Z60"/>
  <c r="AA60"/>
  <c r="AB17"/>
  <c r="Z17"/>
  <c r="AA19"/>
  <c r="Z61"/>
  <c r="AB59"/>
  <c r="AA61"/>
  <c r="AB18"/>
  <c r="Z18"/>
  <c r="AA20"/>
  <c r="Z62"/>
  <c r="AB60"/>
  <c r="AA62"/>
  <c r="AB19"/>
  <c r="Z19"/>
  <c r="U22"/>
  <c r="AB61"/>
  <c r="Z64"/>
  <c r="Z63"/>
  <c r="Q65"/>
  <c r="AA63"/>
  <c r="AB20"/>
  <c r="Z20"/>
  <c r="V22"/>
  <c r="AA21"/>
  <c r="AB62"/>
  <c r="AA64"/>
  <c r="Z21"/>
  <c r="Q22"/>
  <c r="AB21"/>
  <c r="AB63"/>
  <c r="AB64"/>
  <c r="U65"/>
  <c r="V65"/>
</calcChain>
</file>

<file path=xl/sharedStrings.xml><?xml version="1.0" encoding="utf-8"?>
<sst xmlns="http://schemas.openxmlformats.org/spreadsheetml/2006/main" count="153" uniqueCount="86">
  <si>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</si>
  <si>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</si>
  <si>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</si>
  <si>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</si>
  <si>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</si>
  <si>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</si>
  <si>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</si>
  <si>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</si>
  <si>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</si>
  <si>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</si>
  <si>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11</t>
  </si>
  <si>
    <t>Mo 12</t>
  </si>
  <si>
    <t>1. Appointment Stats</t>
  </si>
  <si>
    <t>% of Meetings that convert to Opportunities</t>
  </si>
  <si>
    <t>Cost per Meeting</t>
  </si>
  <si>
    <t>Note:</t>
  </si>
  <si>
    <t>(Appointment Qualified Lead) where the prospect</t>
  </si>
  <si>
    <t>billable and they know they are accountable.</t>
  </si>
  <si>
    <t>2.</t>
  </si>
  <si>
    <t>3.</t>
  </si>
  <si>
    <t>Sales followup is higher because the meeting is</t>
  </si>
  <si>
    <t>Sales does not get an SQL, they get an AQL</t>
  </si>
  <si>
    <t>Pay for performance vendors MUST deliver</t>
  </si>
  <si>
    <r>
      <rPr>
        <b/>
        <sz val="11"/>
        <color rgb="FF555555"/>
        <rFont val="Calibri"/>
        <family val="2"/>
        <scheme val="minor"/>
      </rPr>
      <t xml:space="preserve">Why?  </t>
    </r>
    <r>
      <rPr>
        <sz val="11"/>
        <color rgb="FF555555"/>
        <rFont val="Calibri"/>
        <family val="2"/>
        <scheme val="minor"/>
      </rPr>
      <t>1.</t>
    </r>
  </si>
  <si>
    <t>has already shown interest and accepted a meeting.</t>
  </si>
  <si>
    <t>meetings acceptable to sales and marketing</t>
  </si>
  <si>
    <t>Industry analysts and subsequent studies conducted with Green Leads clients show that over 34% of Introductory Meetings convert to ongoing sales activity.</t>
  </si>
  <si>
    <t>Totals</t>
  </si>
  <si>
    <t>Traditional Lead Generation Program - Conversion Rates and ROI</t>
  </si>
  <si>
    <t xml:space="preserve">Monthly Program Budget (your cost </t>
  </si>
  <si>
    <t>from above in $k)</t>
  </si>
  <si>
    <r>
      <t xml:space="preserve">with an </t>
    </r>
    <r>
      <rPr>
        <b/>
        <u/>
        <sz val="14"/>
        <color indexed="54"/>
        <rFont val="Calibri"/>
      </rPr>
      <t>Appointment Setting</t>
    </r>
    <r>
      <rPr>
        <b/>
        <sz val="14"/>
        <color indexed="54"/>
        <rFont val="Calibri"/>
        <family val="2"/>
      </rPr>
      <t xml:space="preserve"> program</t>
    </r>
    <phoneticPr fontId="14" type="noConversion"/>
  </si>
  <si>
    <t>Cumulative</t>
    <phoneticPr fontId="14" type="noConversion"/>
  </si>
  <si>
    <t>11 months</t>
    <phoneticPr fontId="14" type="noConversion"/>
  </si>
  <si>
    <t>*</t>
  </si>
  <si>
    <t>* these numbers used below in the</t>
  </si>
  <si>
    <t xml:space="preserve">ê </t>
  </si>
  <si>
    <t xml:space="preserve">   Appointment Setting study</t>
  </si>
  <si>
    <t>+1.978.633.3233 x111</t>
  </si>
  <si>
    <t>2005-2009, All Rights Reserved</t>
  </si>
  <si>
    <t>Appointment Setting program - Conversion Rates and ROI</t>
  </si>
  <si>
    <t>with the marketing program above</t>
  </si>
  <si>
    <r>
      <t xml:space="preserve">See study </t>
    </r>
    <r>
      <rPr>
        <b/>
        <sz val="14"/>
        <color indexed="54"/>
        <rFont val="Calibri"/>
        <family val="2"/>
      </rPr>
      <t>on next page</t>
    </r>
    <r>
      <rPr>
        <b/>
        <sz val="14"/>
        <color rgb="FF666636"/>
        <rFont val="Calibri"/>
        <family val="2"/>
        <scheme val="minor"/>
      </rPr>
      <t xml:space="preserve"> for </t>
    </r>
    <r>
      <rPr>
        <b/>
        <u/>
        <sz val="14"/>
        <color indexed="54"/>
        <rFont val="Calibri"/>
      </rPr>
      <t>Appointment Setting</t>
    </r>
    <r>
      <rPr>
        <b/>
        <sz val="14"/>
        <color indexed="54"/>
        <rFont val="Calibri"/>
        <family val="2"/>
      </rPr>
      <t xml:space="preserve"> comparison</t>
    </r>
    <phoneticPr fontId="14" type="noConversion"/>
  </si>
  <si>
    <t>Fill in Your Stats</t>
    <phoneticPr fontId="14" type="noConversion"/>
  </si>
  <si>
    <t xml:space="preserve"> ê </t>
    <phoneticPr fontId="14" type="noConversion"/>
  </si>
  <si>
    <t>Copyright © Green Leads, LLC</t>
  </si>
  <si>
    <t>2005-2008, All Rights Reserved</t>
  </si>
  <si>
    <t>Monthly</t>
  </si>
  <si>
    <t>to Pipeline</t>
  </si>
  <si>
    <t>Revenue</t>
  </si>
  <si>
    <t>Program</t>
  </si>
  <si>
    <t xml:space="preserve">Monthly </t>
  </si>
  <si>
    <t>Deals Added</t>
  </si>
  <si>
    <t>Deals</t>
  </si>
  <si>
    <t>Total</t>
  </si>
  <si>
    <t>ROI in</t>
  </si>
  <si>
    <t>Month</t>
  </si>
  <si>
    <t>Cost</t>
  </si>
  <si>
    <t>Closed</t>
  </si>
  <si>
    <t>Margin</t>
  </si>
  <si>
    <t>2. Typical Deal Data:</t>
  </si>
  <si>
    <t>2. Conversion Rates</t>
  </si>
  <si>
    <t>1. Lead Stats</t>
  </si>
  <si>
    <t>from pipeline to deal, in months</t>
  </si>
  <si>
    <t>Monthly Program Budget (cost in $k)</t>
  </si>
  <si>
    <t>Cost per lead</t>
  </si>
  <si>
    <t>Opportunities</t>
  </si>
  <si>
    <t>www.green-leads.com</t>
  </si>
  <si>
    <t>+1.978.633.3233  x111</t>
  </si>
  <si>
    <t>Traditional Marketing</t>
  </si>
  <si>
    <t>Program Stats</t>
  </si>
  <si>
    <t>Cost per Opportunity</t>
  </si>
  <si>
    <t>Cost per opportunity</t>
  </si>
  <si>
    <t>Meetings per Month</t>
  </si>
  <si>
    <t>MQL = Marketing Qualified Lead</t>
  </si>
  <si>
    <t>SQL = Sales Qualified Lead</t>
  </si>
  <si>
    <t>Monthly MQLs</t>
  </si>
  <si>
    <t>% of MQLs that convert to SQLs</t>
  </si>
  <si>
    <t>Default conversion rates are typical, yours may differ</t>
  </si>
  <si>
    <t>% SQLs that convert to Opportunities</t>
  </si>
  <si>
    <t>% of Pipeline Opportunities that</t>
  </si>
  <si>
    <t>convert to a Closed Deal</t>
  </si>
  <si>
    <t>What is the average Sales Cycle</t>
  </si>
  <si>
    <t>What is the average Deal Size ($k)</t>
  </si>
  <si>
    <t>What is the % Margin per deal</t>
  </si>
  <si>
    <t>Expenses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</si>
</sst>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months&quot;"/>
    <numFmt numFmtId="165" formatCode="&quot;$&quot;#,##0_)&quot;k&quot;"/>
    <numFmt numFmtId="166" formatCode="&quot;$&quot;#,##0.0_)&quot;k&quot;"/>
    <numFmt numFmtId="167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555555"/>
      <name val="Calibri"/>
      <family val="2"/>
      <scheme val="minor"/>
    </font>
    <font>
      <sz val="11"/>
      <color rgb="FF555555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66663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Wingdings"/>
      <charset val="2"/>
    </font>
    <font>
      <b/>
      <sz val="12"/>
      <color rgb="FF666636"/>
      <name val="Calibri"/>
      <family val="2"/>
      <scheme val="minor"/>
    </font>
    <font>
      <b/>
      <u/>
      <sz val="12"/>
      <color rgb="FF666636"/>
      <name val="Calibri"/>
      <family val="2"/>
      <scheme val="minor"/>
    </font>
    <font>
      <b/>
      <sz val="14"/>
      <color rgb="FF666636"/>
      <name val="Calibri"/>
      <family val="2"/>
      <scheme val="minor"/>
    </font>
    <font>
      <sz val="8"/>
      <name val="Verdana"/>
    </font>
    <font>
      <b/>
      <sz val="14"/>
      <color indexed="54"/>
      <name val="Calibri"/>
      <family val="2"/>
    </font>
    <font>
      <b/>
      <u/>
      <sz val="14"/>
      <color indexed="54"/>
      <name val="Calibri"/>
    </font>
    <font>
      <b/>
      <sz val="11"/>
      <color indexed="6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5E5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5AE"/>
        <bgColor rgb="FF666636"/>
      </patternFill>
    </fill>
  </fills>
  <borders count="11">
    <border>
      <left/>
      <right/>
      <top/>
      <bottom/>
      <diagonal/>
    </border>
    <border>
      <left style="medium">
        <color rgb="FF7F7FB9"/>
      </left>
      <right style="medium">
        <color rgb="FF7F7FB9"/>
      </right>
      <top style="medium">
        <color rgb="FF7F7FB9"/>
      </top>
      <bottom style="medium">
        <color rgb="FF7F7FB9"/>
      </bottom>
      <diagonal/>
    </border>
    <border>
      <left style="thick">
        <color rgb="FF666636"/>
      </left>
      <right/>
      <top style="thick">
        <color rgb="FF666636"/>
      </top>
      <bottom/>
      <diagonal/>
    </border>
    <border>
      <left/>
      <right/>
      <top style="thick">
        <color rgb="FF666636"/>
      </top>
      <bottom/>
      <diagonal/>
    </border>
    <border>
      <left/>
      <right style="thick">
        <color rgb="FF666636"/>
      </right>
      <top style="thick">
        <color rgb="FF666636"/>
      </top>
      <bottom/>
      <diagonal/>
    </border>
    <border>
      <left style="thick">
        <color rgb="FF666636"/>
      </left>
      <right/>
      <top/>
      <bottom/>
      <diagonal/>
    </border>
    <border>
      <left/>
      <right style="thick">
        <color rgb="FF666636"/>
      </right>
      <top/>
      <bottom/>
      <diagonal/>
    </border>
    <border>
      <left style="thick">
        <color rgb="FF666636"/>
      </left>
      <right/>
      <top/>
      <bottom style="thick">
        <color rgb="FF666636"/>
      </bottom>
      <diagonal/>
    </border>
    <border>
      <left/>
      <right/>
      <top/>
      <bottom style="thick">
        <color rgb="FF666636"/>
      </bottom>
      <diagonal/>
    </border>
    <border>
      <left/>
      <right style="thick">
        <color rgb="FF666636"/>
      </right>
      <top/>
      <bottom style="thick">
        <color rgb="FF666636"/>
      </bottom>
      <diagonal/>
    </border>
    <border>
      <left/>
      <right/>
      <top/>
      <bottom style="thick">
        <color rgb="FF66663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Protection="1"/>
    <xf numFmtId="0" fontId="0" fillId="0" borderId="0" xfId="0" applyAlignment="1" applyProtection="1">
      <alignment horizontal="center"/>
    </xf>
    <xf numFmtId="9" fontId="2" fillId="3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/>
    <xf numFmtId="0" fontId="0" fillId="2" borderId="5" xfId="0" applyFill="1" applyBorder="1" applyProtection="1"/>
    <xf numFmtId="0" fontId="0" fillId="2" borderId="7" xfId="0" applyFill="1" applyBorder="1" applyProtection="1"/>
    <xf numFmtId="0" fontId="4" fillId="2" borderId="2" xfId="0" applyFont="1" applyFill="1" applyBorder="1" applyProtection="1"/>
    <xf numFmtId="0" fontId="4" fillId="2" borderId="5" xfId="0" applyFont="1" applyFill="1" applyBorder="1" applyProtection="1"/>
    <xf numFmtId="0" fontId="4" fillId="2" borderId="5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5" fontId="0" fillId="0" borderId="10" xfId="0" applyNumberFormat="1" applyBorder="1" applyProtection="1"/>
    <xf numFmtId="0" fontId="4" fillId="2" borderId="7" xfId="0" applyFont="1" applyFill="1" applyBorder="1" applyProtection="1"/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quotePrefix="1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11" fillId="0" borderId="0" xfId="0" quotePrefix="1" applyFont="1" applyAlignment="1" applyProtection="1">
      <alignment horizontal="right"/>
    </xf>
    <xf numFmtId="0" fontId="7" fillId="2" borderId="3" xfId="0" applyFont="1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4" fillId="2" borderId="3" xfId="0" applyFont="1" applyFill="1" applyBorder="1" applyProtection="1"/>
    <xf numFmtId="0" fontId="4" fillId="2" borderId="4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4" fillId="2" borderId="0" xfId="0" applyFont="1" applyFill="1" applyBorder="1" applyProtection="1"/>
    <xf numFmtId="0" fontId="4" fillId="2" borderId="6" xfId="0" applyFont="1" applyFill="1" applyBorder="1" applyProtection="1"/>
    <xf numFmtId="0" fontId="5" fillId="2" borderId="0" xfId="0" applyFont="1" applyFill="1" applyBorder="1" applyProtection="1"/>
    <xf numFmtId="0" fontId="4" fillId="5" borderId="8" xfId="0" applyFont="1" applyFill="1" applyBorder="1" applyProtection="1"/>
    <xf numFmtId="0" fontId="0" fillId="0" borderId="0" xfId="0" applyBorder="1" applyProtection="1"/>
    <xf numFmtId="0" fontId="4" fillId="5" borderId="0" xfId="0" applyFont="1" applyFill="1" applyBorder="1" applyProtection="1"/>
    <xf numFmtId="0" fontId="9" fillId="0" borderId="6" xfId="0" applyFont="1" applyFill="1" applyBorder="1" applyAlignment="1" applyProtection="1">
      <alignment horizontal="center"/>
    </xf>
    <xf numFmtId="165" fontId="0" fillId="0" borderId="0" xfId="0" applyNumberFormat="1" applyProtection="1"/>
    <xf numFmtId="0" fontId="4" fillId="2" borderId="0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2" fillId="2" borderId="0" xfId="1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0" fillId="2" borderId="6" xfId="0" applyFill="1" applyBorder="1" applyAlignment="1" applyProtection="1"/>
    <xf numFmtId="0" fontId="0" fillId="2" borderId="0" xfId="0" quotePrefix="1" applyFill="1" applyBorder="1" applyProtection="1"/>
    <xf numFmtId="0" fontId="4" fillId="2" borderId="0" xfId="0" applyFont="1" applyFill="1" applyBorder="1" applyAlignment="1" applyProtection="1">
      <alignment horizontal="right"/>
    </xf>
    <xf numFmtId="44" fontId="2" fillId="4" borderId="1" xfId="2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5" fillId="2" borderId="0" xfId="0" applyFont="1" applyFill="1" applyBorder="1" applyAlignment="1" applyProtection="1">
      <alignment horizontal="right"/>
    </xf>
    <xf numFmtId="0" fontId="9" fillId="0" borderId="9" xfId="0" applyFont="1" applyFill="1" applyBorder="1" applyAlignment="1" applyProtection="1">
      <alignment horizontal="center"/>
    </xf>
    <xf numFmtId="0" fontId="2" fillId="4" borderId="1" xfId="1" applyNumberFormat="1" applyFont="1" applyFill="1" applyBorder="1" applyAlignment="1" applyProtection="1">
      <alignment horizontal="center"/>
    </xf>
    <xf numFmtId="9" fontId="2" fillId="2" borderId="0" xfId="0" applyNumberFormat="1" applyFont="1" applyFill="1" applyBorder="1" applyAlignment="1" applyProtection="1">
      <alignment horizontal="center"/>
    </xf>
    <xf numFmtId="167" fontId="2" fillId="4" borderId="1" xfId="2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right"/>
    </xf>
    <xf numFmtId="0" fontId="0" fillId="2" borderId="8" xfId="0" applyFill="1" applyBorder="1" applyProtection="1"/>
    <xf numFmtId="0" fontId="6" fillId="2" borderId="8" xfId="0" applyFont="1" applyFill="1" applyBorder="1" applyProtection="1"/>
    <xf numFmtId="0" fontId="5" fillId="2" borderId="8" xfId="0" applyFont="1" applyFill="1" applyBorder="1" applyProtection="1"/>
    <xf numFmtId="0" fontId="0" fillId="2" borderId="9" xfId="0" applyFill="1" applyBorder="1" applyProtection="1"/>
    <xf numFmtId="0" fontId="13" fillId="0" borderId="0" xfId="0" applyFont="1" applyAlignment="1" applyProtection="1">
      <alignment horizontal="center"/>
    </xf>
    <xf numFmtId="0" fontId="13" fillId="0" borderId="0" xfId="1" applyNumberFormat="1" applyFont="1" applyAlignment="1" applyProtection="1">
      <alignment horizontal="left"/>
    </xf>
    <xf numFmtId="0" fontId="13" fillId="0" borderId="0" xfId="1" applyNumberFormat="1" applyFont="1" applyAlignment="1" applyProtection="1">
      <alignment horizontal="center"/>
    </xf>
    <xf numFmtId="0" fontId="5" fillId="0" borderId="0" xfId="0" applyFont="1" applyProtection="1"/>
    <xf numFmtId="0" fontId="0" fillId="0" borderId="0" xfId="0" applyFont="1" applyProtection="1"/>
    <xf numFmtId="0" fontId="5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6" xfId="0" applyFont="1" applyFill="1" applyBorder="1" applyAlignment="1" applyProtection="1"/>
    <xf numFmtId="0" fontId="0" fillId="2" borderId="0" xfId="0" applyFont="1" applyFill="1" applyBorder="1" applyProtection="1"/>
    <xf numFmtId="0" fontId="5" fillId="2" borderId="0" xfId="0" quotePrefix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</xf>
    <xf numFmtId="0" fontId="4" fillId="2" borderId="0" xfId="0" quotePrefix="1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166" fontId="2" fillId="4" borderId="1" xfId="2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left"/>
    </xf>
    <xf numFmtId="9" fontId="2" fillId="4" borderId="1" xfId="3" applyFont="1" applyFill="1" applyBorder="1" applyAlignment="1" applyProtection="1">
      <alignment horizontal="center"/>
    </xf>
    <xf numFmtId="164" fontId="2" fillId="4" borderId="1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right"/>
    </xf>
    <xf numFmtId="165" fontId="2" fillId="4" borderId="1" xfId="0" applyNumberFormat="1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7" fillId="0" borderId="0" xfId="0" quotePrefix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4" fontId="4" fillId="2" borderId="9" xfId="0" applyNumberFormat="1" applyFont="1" applyFill="1" applyBorder="1" applyAlignment="1" applyProtection="1">
      <alignment horizontal="left"/>
    </xf>
    <xf numFmtId="0" fontId="17" fillId="2" borderId="0" xfId="0" applyFont="1" applyFill="1" applyBorder="1" applyProtection="1"/>
    <xf numFmtId="164" fontId="17" fillId="2" borderId="9" xfId="0" applyNumberFormat="1" applyFont="1" applyFill="1" applyBorder="1" applyProtection="1"/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/>
  <colors>
    <mruColors>
      <color rgb="FF666636"/>
      <color rgb="FF666634"/>
      <color rgb="FF555555"/>
      <color rgb="FFE5E5AE"/>
      <color rgb="FF7F7FB9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Sheet1!$Z$9</c:f>
              <c:strCache>
                <c:ptCount val="1"/>
                <c:pt idx="0">
                  <c:v>Expenses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Sheet1!$Y$10:$Y$21</c:f>
              <c:strCache>
                <c:ptCount val="12"/>
                <c:pt idx="0">
                  <c:v>Mo 1</c:v>
                </c:pt>
                <c:pt idx="1">
                  <c:v>Mo 2</c:v>
                </c:pt>
                <c:pt idx="2">
                  <c:v>Mo 3</c:v>
                </c:pt>
                <c:pt idx="3">
                  <c:v>Mo 4</c:v>
                </c:pt>
                <c:pt idx="4">
                  <c:v>Mo 5</c:v>
                </c:pt>
                <c:pt idx="5">
                  <c:v>Mo 6</c:v>
                </c:pt>
                <c:pt idx="6">
                  <c:v>Mo 7</c:v>
                </c:pt>
                <c:pt idx="7">
                  <c:v>Mo 8</c:v>
                </c:pt>
                <c:pt idx="8">
                  <c:v>Mo 9</c:v>
                </c:pt>
                <c:pt idx="9">
                  <c:v>Mo 10</c:v>
                </c:pt>
                <c:pt idx="10">
                  <c:v>Mo 11</c:v>
                </c:pt>
                <c:pt idx="11">
                  <c:v>Mo 12</c:v>
                </c:pt>
              </c:strCache>
            </c:strRef>
          </c:cat>
          <c:val>
            <c:numRef>
              <c:f>Sheet1!$Z$10:$Z$21</c:f>
              <c:numCache>
                <c:formatCode>\$#,##0_)"k"</c:formatCode>
                <c:ptCount val="12"/>
                <c:pt idx="0">
                  <c:v>14.0</c:v>
                </c:pt>
                <c:pt idx="1">
                  <c:v>28.0</c:v>
                </c:pt>
                <c:pt idx="2">
                  <c:v>42.0</c:v>
                </c:pt>
                <c:pt idx="3">
                  <c:v>56.0</c:v>
                </c:pt>
                <c:pt idx="4">
                  <c:v>70.0</c:v>
                </c:pt>
                <c:pt idx="5">
                  <c:v>84.0</c:v>
                </c:pt>
                <c:pt idx="6">
                  <c:v>98.0</c:v>
                </c:pt>
                <c:pt idx="7">
                  <c:v>112.0</c:v>
                </c:pt>
                <c:pt idx="8">
                  <c:v>126.0</c:v>
                </c:pt>
                <c:pt idx="9">
                  <c:v>140.0</c:v>
                </c:pt>
                <c:pt idx="10">
                  <c:v>154.0</c:v>
                </c:pt>
                <c:pt idx="11">
                  <c:v>168.0</c:v>
                </c:pt>
              </c:numCache>
            </c:numRef>
          </c:val>
        </c:ser>
        <c:ser>
          <c:idx val="1"/>
          <c:order val="1"/>
          <c:tx>
            <c:strRef>
              <c:f>Sheet1!$AA$9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Sheet1!$Y$10:$Y$21</c:f>
              <c:strCache>
                <c:ptCount val="12"/>
                <c:pt idx="0">
                  <c:v>Mo 1</c:v>
                </c:pt>
                <c:pt idx="1">
                  <c:v>Mo 2</c:v>
                </c:pt>
                <c:pt idx="2">
                  <c:v>Mo 3</c:v>
                </c:pt>
                <c:pt idx="3">
                  <c:v>Mo 4</c:v>
                </c:pt>
                <c:pt idx="4">
                  <c:v>Mo 5</c:v>
                </c:pt>
                <c:pt idx="5">
                  <c:v>Mo 6</c:v>
                </c:pt>
                <c:pt idx="6">
                  <c:v>Mo 7</c:v>
                </c:pt>
                <c:pt idx="7">
                  <c:v>Mo 8</c:v>
                </c:pt>
                <c:pt idx="8">
                  <c:v>Mo 9</c:v>
                </c:pt>
                <c:pt idx="9">
                  <c:v>Mo 10</c:v>
                </c:pt>
                <c:pt idx="10">
                  <c:v>Mo 11</c:v>
                </c:pt>
                <c:pt idx="11">
                  <c:v>Mo 12</c:v>
                </c:pt>
              </c:strCache>
            </c:strRef>
          </c:cat>
          <c:val>
            <c:numRef>
              <c:f>Sheet1!$AA$10:$AA$21</c:f>
              <c:numCache>
                <c:formatCode>\$#,##0_)"k"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120.0</c:v>
                </c:pt>
                <c:pt idx="6">
                  <c:v>240.0</c:v>
                </c:pt>
                <c:pt idx="7">
                  <c:v>360.0</c:v>
                </c:pt>
                <c:pt idx="8">
                  <c:v>480.0</c:v>
                </c:pt>
                <c:pt idx="9">
                  <c:v>600.0</c:v>
                </c:pt>
                <c:pt idx="10">
                  <c:v>720.0</c:v>
                </c:pt>
                <c:pt idx="11">
                  <c:v>840.0</c:v>
                </c:pt>
              </c:numCache>
            </c:numRef>
          </c:val>
        </c:ser>
        <c:ser>
          <c:idx val="2"/>
          <c:order val="2"/>
          <c:tx>
            <c:strRef>
              <c:f>Sheet1!$AB$9</c:f>
              <c:strCache>
                <c:ptCount val="1"/>
                <c:pt idx="0">
                  <c:v>Margin</c:v>
                </c:pt>
              </c:strCache>
            </c:strRef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strRef>
              <c:f>Sheet1!$Y$10:$Y$21</c:f>
              <c:strCache>
                <c:ptCount val="12"/>
                <c:pt idx="0">
                  <c:v>Mo 1</c:v>
                </c:pt>
                <c:pt idx="1">
                  <c:v>Mo 2</c:v>
                </c:pt>
                <c:pt idx="2">
                  <c:v>Mo 3</c:v>
                </c:pt>
                <c:pt idx="3">
                  <c:v>Mo 4</c:v>
                </c:pt>
                <c:pt idx="4">
                  <c:v>Mo 5</c:v>
                </c:pt>
                <c:pt idx="5">
                  <c:v>Mo 6</c:v>
                </c:pt>
                <c:pt idx="6">
                  <c:v>Mo 7</c:v>
                </c:pt>
                <c:pt idx="7">
                  <c:v>Mo 8</c:v>
                </c:pt>
                <c:pt idx="8">
                  <c:v>Mo 9</c:v>
                </c:pt>
                <c:pt idx="9">
                  <c:v>Mo 10</c:v>
                </c:pt>
                <c:pt idx="10">
                  <c:v>Mo 11</c:v>
                </c:pt>
                <c:pt idx="11">
                  <c:v>Mo 12</c:v>
                </c:pt>
              </c:strCache>
            </c:strRef>
          </c:cat>
          <c:val>
            <c:numRef>
              <c:f>Sheet1!$AB$10:$AB$21</c:f>
              <c:numCache>
                <c:formatCode>\$#,##0_)"k"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24.0</c:v>
                </c:pt>
                <c:pt idx="6">
                  <c:v>48.0</c:v>
                </c:pt>
                <c:pt idx="7">
                  <c:v>72.0</c:v>
                </c:pt>
                <c:pt idx="8">
                  <c:v>96.0</c:v>
                </c:pt>
                <c:pt idx="9">
                  <c:v>120.0</c:v>
                </c:pt>
                <c:pt idx="10">
                  <c:v>144.0</c:v>
                </c:pt>
                <c:pt idx="11">
                  <c:v>168.0</c:v>
                </c:pt>
              </c:numCache>
            </c:numRef>
          </c:val>
        </c:ser>
        <c:marker val="1"/>
        <c:axId val="443049560"/>
        <c:axId val="443052520"/>
      </c:lineChart>
      <c:catAx>
        <c:axId val="443049560"/>
        <c:scaling>
          <c:orientation val="minMax"/>
        </c:scaling>
        <c:axPos val="b"/>
        <c:tickLblPos val="nextTo"/>
        <c:crossAx val="443052520"/>
        <c:crosses val="autoZero"/>
        <c:auto val="1"/>
        <c:lblAlgn val="ctr"/>
        <c:lblOffset val="100"/>
      </c:catAx>
      <c:valAx>
        <c:axId val="443052520"/>
        <c:scaling>
          <c:orientation val="minMax"/>
        </c:scaling>
        <c:axPos val="l"/>
        <c:majorGridlines/>
        <c:numFmt formatCode="\$#,##0_)&quot;k&quot;" sourceLinked="1"/>
        <c:tickLblPos val="nextTo"/>
        <c:crossAx val="443049560"/>
        <c:crosses val="autoZero"/>
        <c:crossBetween val="between"/>
      </c:valAx>
    </c:plotArea>
    <c:legend>
      <c:legendPos val="r"/>
      <c:layout/>
    </c:legend>
  </c:chart>
  <c:spPr>
    <a:ln w="25400">
      <a:solidFill>
        <a:srgbClr val="666634"/>
      </a:solidFill>
      <a:miter lim="800000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lineChart>
        <c:grouping val="standard"/>
        <c:ser>
          <c:idx val="0"/>
          <c:order val="0"/>
          <c:tx>
            <c:strRef>
              <c:f>Sheet1!$Z$52</c:f>
              <c:strCache>
                <c:ptCount val="1"/>
                <c:pt idx="0">
                  <c:v>Expenses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Sheet1!$Y$53:$Y$64</c:f>
              <c:strCache>
                <c:ptCount val="12"/>
                <c:pt idx="0">
                  <c:v>Mo 1</c:v>
                </c:pt>
                <c:pt idx="1">
                  <c:v>Mo 2</c:v>
                </c:pt>
                <c:pt idx="2">
                  <c:v>Mo 3</c:v>
                </c:pt>
                <c:pt idx="3">
                  <c:v>Mo 4</c:v>
                </c:pt>
                <c:pt idx="4">
                  <c:v>Mo 5</c:v>
                </c:pt>
                <c:pt idx="5">
                  <c:v>Mo 6</c:v>
                </c:pt>
                <c:pt idx="6">
                  <c:v>Mo 7</c:v>
                </c:pt>
                <c:pt idx="7">
                  <c:v>Mo 8</c:v>
                </c:pt>
                <c:pt idx="8">
                  <c:v>Mo 9</c:v>
                </c:pt>
                <c:pt idx="9">
                  <c:v>Mo 10</c:v>
                </c:pt>
                <c:pt idx="10">
                  <c:v>Mo 11</c:v>
                </c:pt>
                <c:pt idx="11">
                  <c:v>Mo 12</c:v>
                </c:pt>
              </c:strCache>
            </c:strRef>
          </c:cat>
          <c:val>
            <c:numRef>
              <c:f>Sheet1!$Z$53:$Z$64</c:f>
              <c:numCache>
                <c:formatCode>\$#,##0_)"k"</c:formatCode>
                <c:ptCount val="12"/>
                <c:pt idx="0">
                  <c:v>14.0</c:v>
                </c:pt>
                <c:pt idx="1">
                  <c:v>28.0</c:v>
                </c:pt>
                <c:pt idx="2">
                  <c:v>42.0</c:v>
                </c:pt>
                <c:pt idx="3">
                  <c:v>56.0</c:v>
                </c:pt>
                <c:pt idx="4">
                  <c:v>70.0</c:v>
                </c:pt>
                <c:pt idx="5">
                  <c:v>84.0</c:v>
                </c:pt>
                <c:pt idx="6">
                  <c:v>98.0</c:v>
                </c:pt>
                <c:pt idx="7">
                  <c:v>112.0</c:v>
                </c:pt>
                <c:pt idx="8">
                  <c:v>126.0</c:v>
                </c:pt>
                <c:pt idx="9">
                  <c:v>140.0</c:v>
                </c:pt>
                <c:pt idx="10">
                  <c:v>154.0</c:v>
                </c:pt>
                <c:pt idx="11">
                  <c:v>168.0</c:v>
                </c:pt>
              </c:numCache>
            </c:numRef>
          </c:val>
        </c:ser>
        <c:ser>
          <c:idx val="1"/>
          <c:order val="1"/>
          <c:tx>
            <c:strRef>
              <c:f>Sheet1!$AA$52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Sheet1!$Y$53:$Y$64</c:f>
              <c:strCache>
                <c:ptCount val="12"/>
                <c:pt idx="0">
                  <c:v>Mo 1</c:v>
                </c:pt>
                <c:pt idx="1">
                  <c:v>Mo 2</c:v>
                </c:pt>
                <c:pt idx="2">
                  <c:v>Mo 3</c:v>
                </c:pt>
                <c:pt idx="3">
                  <c:v>Mo 4</c:v>
                </c:pt>
                <c:pt idx="4">
                  <c:v>Mo 5</c:v>
                </c:pt>
                <c:pt idx="5">
                  <c:v>Mo 6</c:v>
                </c:pt>
                <c:pt idx="6">
                  <c:v>Mo 7</c:v>
                </c:pt>
                <c:pt idx="7">
                  <c:v>Mo 8</c:v>
                </c:pt>
                <c:pt idx="8">
                  <c:v>Mo 9</c:v>
                </c:pt>
                <c:pt idx="9">
                  <c:v>Mo 10</c:v>
                </c:pt>
                <c:pt idx="10">
                  <c:v>Mo 11</c:v>
                </c:pt>
                <c:pt idx="11">
                  <c:v>Mo 12</c:v>
                </c:pt>
              </c:strCache>
            </c:strRef>
          </c:cat>
          <c:val>
            <c:numRef>
              <c:f>Sheet1!$AA$53:$AA$64</c:f>
              <c:numCache>
                <c:formatCode>\$#,##0_)"k"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180.0</c:v>
                </c:pt>
                <c:pt idx="6">
                  <c:v>360.0</c:v>
                </c:pt>
                <c:pt idx="7">
                  <c:v>540.0</c:v>
                </c:pt>
                <c:pt idx="8">
                  <c:v>720.0</c:v>
                </c:pt>
                <c:pt idx="9">
                  <c:v>900.0</c:v>
                </c:pt>
                <c:pt idx="10">
                  <c:v>1080.0</c:v>
                </c:pt>
                <c:pt idx="11">
                  <c:v>1260.0</c:v>
                </c:pt>
              </c:numCache>
            </c:numRef>
          </c:val>
        </c:ser>
        <c:ser>
          <c:idx val="2"/>
          <c:order val="2"/>
          <c:tx>
            <c:strRef>
              <c:f>Sheet1!$AB$52</c:f>
              <c:strCache>
                <c:ptCount val="1"/>
                <c:pt idx="0">
                  <c:v>Margin</c:v>
                </c:pt>
              </c:strCache>
            </c:strRef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strRef>
              <c:f>Sheet1!$Y$53:$Y$64</c:f>
              <c:strCache>
                <c:ptCount val="12"/>
                <c:pt idx="0">
                  <c:v>Mo 1</c:v>
                </c:pt>
                <c:pt idx="1">
                  <c:v>Mo 2</c:v>
                </c:pt>
                <c:pt idx="2">
                  <c:v>Mo 3</c:v>
                </c:pt>
                <c:pt idx="3">
                  <c:v>Mo 4</c:v>
                </c:pt>
                <c:pt idx="4">
                  <c:v>Mo 5</c:v>
                </c:pt>
                <c:pt idx="5">
                  <c:v>Mo 6</c:v>
                </c:pt>
                <c:pt idx="6">
                  <c:v>Mo 7</c:v>
                </c:pt>
                <c:pt idx="7">
                  <c:v>Mo 8</c:v>
                </c:pt>
                <c:pt idx="8">
                  <c:v>Mo 9</c:v>
                </c:pt>
                <c:pt idx="9">
                  <c:v>Mo 10</c:v>
                </c:pt>
                <c:pt idx="10">
                  <c:v>Mo 11</c:v>
                </c:pt>
                <c:pt idx="11">
                  <c:v>Mo 12</c:v>
                </c:pt>
              </c:strCache>
            </c:strRef>
          </c:cat>
          <c:val>
            <c:numRef>
              <c:f>Sheet1!$AB$53:$AB$64</c:f>
              <c:numCache>
                <c:formatCode>\$#,##0_)"k"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36.0</c:v>
                </c:pt>
                <c:pt idx="6">
                  <c:v>72.0</c:v>
                </c:pt>
                <c:pt idx="7">
                  <c:v>108.0</c:v>
                </c:pt>
                <c:pt idx="8">
                  <c:v>144.0</c:v>
                </c:pt>
                <c:pt idx="9">
                  <c:v>180.0</c:v>
                </c:pt>
                <c:pt idx="10">
                  <c:v>216.0</c:v>
                </c:pt>
                <c:pt idx="11">
                  <c:v>252.0</c:v>
                </c:pt>
              </c:numCache>
            </c:numRef>
          </c:val>
        </c:ser>
        <c:marker val="1"/>
        <c:axId val="443112648"/>
        <c:axId val="443115608"/>
      </c:lineChart>
      <c:catAx>
        <c:axId val="443112648"/>
        <c:scaling>
          <c:orientation val="minMax"/>
        </c:scaling>
        <c:axPos val="b"/>
        <c:tickLblPos val="nextTo"/>
        <c:crossAx val="443115608"/>
        <c:crosses val="autoZero"/>
        <c:auto val="1"/>
        <c:lblAlgn val="ctr"/>
        <c:lblOffset val="100"/>
      </c:catAx>
      <c:valAx>
        <c:axId val="443115608"/>
        <c:scaling>
          <c:orientation val="minMax"/>
        </c:scaling>
        <c:axPos val="l"/>
        <c:majorGridlines/>
        <c:numFmt formatCode="\$#,##0_)&quot;k&quot;" sourceLinked="1"/>
        <c:tickLblPos val="nextTo"/>
        <c:crossAx val="443112648"/>
        <c:crosses val="autoZero"/>
        <c:crossBetween val="between"/>
      </c:valAx>
    </c:plotArea>
    <c:legend>
      <c:legendPos val="r"/>
      <c:layout/>
    </c:legend>
  </c:chart>
  <c:spPr>
    <a:ln w="25400">
      <a:solidFill>
        <a:srgbClr val="666634"/>
      </a:solidFill>
      <a:miter lim="800000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3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22</xdr:row>
      <xdr:rowOff>133349</xdr:rowOff>
    </xdr:from>
    <xdr:to>
      <xdr:col>23</xdr:col>
      <xdr:colOff>0</xdr:colOff>
      <xdr:row>36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66</xdr:row>
      <xdr:rowOff>152399</xdr:rowOff>
    </xdr:from>
    <xdr:to>
      <xdr:col>23</xdr:col>
      <xdr:colOff>0</xdr:colOff>
      <xdr:row>80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101600</xdr:rowOff>
    </xdr:from>
    <xdr:to>
      <xdr:col>6</xdr:col>
      <xdr:colOff>533400</xdr:colOff>
      <xdr:row>3</xdr:row>
      <xdr:rowOff>156845</xdr:rowOff>
    </xdr:to>
    <xdr:pic>
      <xdr:nvPicPr>
        <xdr:cNvPr id="4" name="Picture 3" descr="Green-Leads 30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101600"/>
          <a:ext cx="3127375" cy="6267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111125</xdr:rowOff>
    </xdr:from>
    <xdr:to>
      <xdr:col>6</xdr:col>
      <xdr:colOff>539750</xdr:colOff>
      <xdr:row>46</xdr:row>
      <xdr:rowOff>166370</xdr:rowOff>
    </xdr:to>
    <xdr:pic>
      <xdr:nvPicPr>
        <xdr:cNvPr id="5" name="Picture 4" descr="Green-Leads 30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50" y="6921500"/>
          <a:ext cx="3127375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E5E5AE"/>
        </a:solidFill>
        <a:ln w="50800">
          <a:solidFill>
            <a:srgbClr val="666634"/>
          </a:solidFill>
        </a:ln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reen-leads.com/aboutcontact/contact.html?roicalculator" TargetMode="External"/><Relationship Id="rId3" Type="http://schemas.openxmlformats.org/officeDocument/2006/relationships/drawing" Target="../drawings/drawing1.xml"/><Relationship Id="rId1" Type="http://schemas.openxmlformats.org/officeDocument/2006/relationships/hyperlink" Target="http://green-leads.com/aboutcontact/contact.html?roi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AC146"/>
  <sheetViews>
    <sheetView showGridLines="0" tabSelected="1" topLeftCell="A5" zoomScale="95" workbookViewId="0">
      <selection activeCell="J11" sqref="J11"/>
    </sheetView>
  </sheetViews>
  <sheetFormatPr baseColWidth="10" defaultColWidth="8.83203125" defaultRowHeight="15" customHeight="1"/>
  <cols>
    <col min="1" max="1" width="2.5" style="1" customWidth="1"/>
    <col min="2" max="2" width="3" style="1" customWidth="1"/>
    <col min="3" max="3" width="4.83203125" style="1" customWidth="1"/>
    <col min="4" max="4" width="11" style="1" customWidth="1"/>
    <col min="5" max="5" width="8.83203125" style="1"/>
    <col min="6" max="6" width="10.83203125" style="1" customWidth="1"/>
    <col min="7" max="7" width="8.83203125" style="1"/>
    <col min="8" max="8" width="9.83203125" style="1" customWidth="1"/>
    <col min="9" max="9" width="2.83203125" style="1" hidden="1" customWidth="1"/>
    <col min="10" max="10" width="14.1640625" style="1" customWidth="1"/>
    <col min="11" max="11" width="20.33203125" style="1" bestFit="1" customWidth="1"/>
    <col min="12" max="12" width="12" style="1" bestFit="1" customWidth="1"/>
    <col min="13" max="13" width="3.5" style="1" customWidth="1"/>
    <col min="14" max="14" width="3.33203125" style="1" customWidth="1"/>
    <col min="15" max="15" width="10.6640625" style="1" customWidth="1"/>
    <col min="16" max="16" width="9.1640625" style="1" bestFit="1" customWidth="1"/>
    <col min="17" max="17" width="13" style="1" bestFit="1" customWidth="1"/>
    <col min="18" max="18" width="10.33203125" style="1" customWidth="1"/>
    <col min="19" max="20" width="9.33203125" style="1" bestFit="1" customWidth="1"/>
    <col min="21" max="21" width="10.1640625" style="1" bestFit="1" customWidth="1"/>
    <col min="22" max="22" width="9.33203125" style="1" bestFit="1" customWidth="1"/>
    <col min="23" max="23" width="13.6640625" style="1" bestFit="1" customWidth="1"/>
    <col min="24" max="24" width="2.33203125" style="1" customWidth="1"/>
    <col min="25" max="27" width="9.1640625" style="1" hidden="1" customWidth="1"/>
    <col min="28" max="28" width="10.1640625" style="1" hidden="1" customWidth="1"/>
    <col min="29" max="29" width="2.33203125" style="1" customWidth="1"/>
    <col min="30" max="16384" width="8.83203125" style="1"/>
  </cols>
  <sheetData>
    <row r="2" spans="2:28" ht="15" customHeight="1">
      <c r="B2" s="24"/>
      <c r="C2" s="24"/>
      <c r="D2" s="24"/>
      <c r="E2" s="24"/>
      <c r="F2" s="24"/>
      <c r="G2" s="24"/>
      <c r="H2" s="24"/>
      <c r="I2" s="24"/>
      <c r="K2" s="24"/>
      <c r="L2" s="25"/>
      <c r="M2" s="26" t="s">
        <v>45</v>
      </c>
      <c r="W2" s="27" t="s">
        <v>67</v>
      </c>
    </row>
    <row r="3" spans="2:28" ht="15" customHeight="1">
      <c r="B3" s="24"/>
      <c r="C3" s="24"/>
      <c r="D3" s="24"/>
      <c r="E3" s="24"/>
      <c r="F3" s="24"/>
      <c r="G3" s="24"/>
      <c r="H3" s="24"/>
      <c r="I3" s="24"/>
      <c r="K3" s="24"/>
      <c r="L3" s="25"/>
      <c r="M3" s="26" t="s">
        <v>39</v>
      </c>
      <c r="W3" s="28" t="s">
        <v>38</v>
      </c>
    </row>
    <row r="4" spans="2:28" ht="15" customHeight="1">
      <c r="B4" s="24"/>
      <c r="C4" s="24"/>
      <c r="D4" s="24"/>
      <c r="E4" s="24"/>
      <c r="F4" s="24"/>
      <c r="G4" s="24"/>
      <c r="H4" s="24"/>
      <c r="I4" s="24"/>
      <c r="K4" s="24"/>
      <c r="L4" s="25"/>
      <c r="M4" s="26"/>
      <c r="W4" s="28"/>
    </row>
    <row r="5" spans="2:28" ht="15" customHeight="1">
      <c r="B5" s="24"/>
      <c r="C5" s="24"/>
      <c r="D5" s="24"/>
      <c r="E5" s="24"/>
      <c r="F5" s="24"/>
      <c r="G5" s="24"/>
      <c r="H5" s="24"/>
      <c r="I5" s="24"/>
      <c r="K5" s="24"/>
      <c r="L5" s="25"/>
      <c r="M5" s="26"/>
      <c r="W5" s="28"/>
    </row>
    <row r="6" spans="2:28" ht="15" customHeight="1" thickBot="1"/>
    <row r="7" spans="2:28" ht="26.25" customHeight="1" thickTop="1">
      <c r="B7" s="11"/>
      <c r="C7" s="29" t="s">
        <v>28</v>
      </c>
      <c r="D7" s="30"/>
      <c r="E7" s="30"/>
      <c r="F7" s="30"/>
      <c r="G7" s="30"/>
      <c r="H7" s="30"/>
      <c r="I7" s="30"/>
      <c r="J7" s="30"/>
      <c r="K7" s="30"/>
      <c r="L7" s="30"/>
      <c r="M7" s="31"/>
      <c r="O7" s="14"/>
      <c r="P7" s="32" t="s">
        <v>50</v>
      </c>
      <c r="Q7" s="32" t="s">
        <v>50</v>
      </c>
      <c r="R7" s="32" t="s">
        <v>47</v>
      </c>
      <c r="S7" s="32" t="s">
        <v>47</v>
      </c>
      <c r="T7" s="32"/>
      <c r="U7" s="32"/>
      <c r="V7" s="32"/>
      <c r="W7" s="33"/>
    </row>
    <row r="8" spans="2:28" ht="15" customHeight="1">
      <c r="B8" s="12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  <c r="O8" s="15"/>
      <c r="P8" s="36" t="s">
        <v>51</v>
      </c>
      <c r="Q8" s="96" t="s">
        <v>32</v>
      </c>
      <c r="R8" s="36" t="s">
        <v>52</v>
      </c>
      <c r="S8" s="36" t="s">
        <v>53</v>
      </c>
      <c r="T8" s="36" t="s">
        <v>47</v>
      </c>
      <c r="U8" s="36" t="s">
        <v>54</v>
      </c>
      <c r="V8" s="36" t="s">
        <v>54</v>
      </c>
      <c r="W8" s="37" t="s">
        <v>55</v>
      </c>
    </row>
    <row r="9" spans="2:28" ht="15" customHeight="1" thickBot="1">
      <c r="B9" s="12"/>
      <c r="C9" s="34"/>
      <c r="D9" s="38" t="s">
        <v>74</v>
      </c>
      <c r="E9" s="34"/>
      <c r="F9" s="34"/>
      <c r="G9" s="34"/>
      <c r="H9" s="34"/>
      <c r="I9" s="34"/>
      <c r="J9" s="34"/>
      <c r="K9" s="99" t="s">
        <v>69</v>
      </c>
      <c r="L9" s="99"/>
      <c r="M9" s="100"/>
      <c r="O9" s="22" t="s">
        <v>56</v>
      </c>
      <c r="P9" s="39" t="s">
        <v>57</v>
      </c>
      <c r="Q9" s="39" t="s">
        <v>57</v>
      </c>
      <c r="R9" s="39" t="s">
        <v>48</v>
      </c>
      <c r="S9" s="39" t="s">
        <v>58</v>
      </c>
      <c r="T9" s="39" t="s">
        <v>49</v>
      </c>
      <c r="U9" s="39" t="s">
        <v>49</v>
      </c>
      <c r="V9" s="39" t="s">
        <v>59</v>
      </c>
      <c r="W9" s="97" t="s">
        <v>33</v>
      </c>
      <c r="Y9" s="40"/>
      <c r="Z9" s="41" t="s">
        <v>85</v>
      </c>
      <c r="AA9" s="41" t="s">
        <v>49</v>
      </c>
      <c r="AB9" s="41" t="s">
        <v>59</v>
      </c>
    </row>
    <row r="10" spans="2:28" ht="15" customHeight="1" thickTop="1">
      <c r="B10" s="12"/>
      <c r="C10" s="34"/>
      <c r="D10" s="38" t="s">
        <v>75</v>
      </c>
      <c r="E10" s="34"/>
      <c r="F10" s="34"/>
      <c r="G10" s="34"/>
      <c r="H10" s="34"/>
      <c r="I10" s="34"/>
      <c r="J10" s="34"/>
      <c r="K10" s="99" t="s">
        <v>70</v>
      </c>
      <c r="L10" s="99"/>
      <c r="M10" s="100"/>
      <c r="O10" s="17">
        <v>1</v>
      </c>
      <c r="P10" s="3">
        <f>$H$17</f>
        <v>14</v>
      </c>
      <c r="Q10" s="4">
        <f>P10</f>
        <v>14</v>
      </c>
      <c r="R10" s="2">
        <f>L23</f>
        <v>4</v>
      </c>
      <c r="S10" s="2">
        <f>IF($H$32&gt;O10,0,$L$26)</f>
        <v>0</v>
      </c>
      <c r="T10" s="5">
        <f t="shared" ref="T10:T21" si="0">S10*$H$34</f>
        <v>0</v>
      </c>
      <c r="U10" s="5">
        <f>T10</f>
        <v>0</v>
      </c>
      <c r="V10" s="5">
        <f t="shared" ref="V10:V21" si="1">U10*$H$36</f>
        <v>0</v>
      </c>
      <c r="W10" s="42" t="str">
        <f t="shared" ref="W10:W21" si="2">IF(V10&lt;Q10,"-","+")</f>
        <v>-</v>
      </c>
      <c r="X10" s="40"/>
      <c r="Y10" s="40" t="s">
        <v>0</v>
      </c>
      <c r="Z10" s="43">
        <f t="shared" ref="Z10:Z21" si="3">Q10</f>
        <v>14</v>
      </c>
      <c r="AA10" s="43">
        <f t="shared" ref="AA10:AA21" si="4">U10</f>
        <v>0</v>
      </c>
      <c r="AB10" s="43">
        <f t="shared" ref="AB10:AB21" si="5">V10</f>
        <v>0</v>
      </c>
    </row>
    <row r="11" spans="2:28" ht="15" customHeight="1">
      <c r="B11" s="12"/>
      <c r="C11" s="34"/>
      <c r="D11" s="38" t="s">
        <v>78</v>
      </c>
      <c r="E11" s="34"/>
      <c r="F11" s="34"/>
      <c r="G11" s="34"/>
      <c r="H11" s="34"/>
      <c r="I11" s="34"/>
      <c r="J11" s="34"/>
      <c r="K11" s="44"/>
      <c r="L11" s="44"/>
      <c r="M11" s="45"/>
      <c r="O11" s="17">
        <v>2</v>
      </c>
      <c r="P11" s="3">
        <f>P10</f>
        <v>14</v>
      </c>
      <c r="Q11" s="4">
        <f>Q10+P11</f>
        <v>28</v>
      </c>
      <c r="R11" s="2">
        <f t="shared" ref="R11:R21" si="6">R10</f>
        <v>4</v>
      </c>
      <c r="S11" s="2">
        <f t="shared" ref="S11:S14" si="7">IF($H$32&gt;O11,0,$L$26)</f>
        <v>0</v>
      </c>
      <c r="T11" s="5">
        <f t="shared" si="0"/>
        <v>0</v>
      </c>
      <c r="U11" s="5">
        <f>T11+U10</f>
        <v>0</v>
      </c>
      <c r="V11" s="5">
        <f t="shared" si="1"/>
        <v>0</v>
      </c>
      <c r="W11" s="42" t="str">
        <f t="shared" si="2"/>
        <v>-</v>
      </c>
      <c r="X11" s="40"/>
      <c r="Y11" s="40" t="s">
        <v>1</v>
      </c>
      <c r="Z11" s="43">
        <f t="shared" si="3"/>
        <v>28</v>
      </c>
      <c r="AA11" s="43">
        <f t="shared" si="4"/>
        <v>0</v>
      </c>
      <c r="AB11" s="43">
        <f t="shared" si="5"/>
        <v>0</v>
      </c>
    </row>
    <row r="12" spans="2:28" ht="15" customHeight="1">
      <c r="B12" s="12"/>
      <c r="C12" s="34"/>
      <c r="D12" s="34"/>
      <c r="E12" s="34"/>
      <c r="F12" s="34"/>
      <c r="G12" s="34"/>
      <c r="H12" s="34"/>
      <c r="I12" s="34"/>
      <c r="J12" s="34"/>
      <c r="K12" s="44"/>
      <c r="L12" s="44"/>
      <c r="M12" s="45"/>
      <c r="O12" s="17">
        <v>3</v>
      </c>
      <c r="P12" s="3">
        <f t="shared" ref="P12:P21" si="8">P11</f>
        <v>14</v>
      </c>
      <c r="Q12" s="4">
        <f>Q11+P12</f>
        <v>42</v>
      </c>
      <c r="R12" s="2">
        <f t="shared" si="6"/>
        <v>4</v>
      </c>
      <c r="S12" s="2">
        <f t="shared" si="7"/>
        <v>0</v>
      </c>
      <c r="T12" s="5">
        <f t="shared" si="0"/>
        <v>0</v>
      </c>
      <c r="U12" s="5">
        <f t="shared" ref="U12:U21" si="9">T12+U11</f>
        <v>0</v>
      </c>
      <c r="V12" s="5">
        <f t="shared" si="1"/>
        <v>0</v>
      </c>
      <c r="W12" s="42" t="str">
        <f t="shared" si="2"/>
        <v>-</v>
      </c>
      <c r="X12" s="40"/>
      <c r="Y12" s="40" t="s">
        <v>2</v>
      </c>
      <c r="Z12" s="43">
        <f t="shared" si="3"/>
        <v>42</v>
      </c>
      <c r="AA12" s="43">
        <f t="shared" si="4"/>
        <v>0</v>
      </c>
      <c r="AB12" s="43">
        <f t="shared" si="5"/>
        <v>0</v>
      </c>
    </row>
    <row r="13" spans="2:28" ht="15" customHeight="1">
      <c r="B13" s="12"/>
      <c r="C13" s="36" t="s">
        <v>62</v>
      </c>
      <c r="D13" s="38"/>
      <c r="E13" s="34"/>
      <c r="F13" s="34"/>
      <c r="G13" s="34"/>
      <c r="H13" s="44" t="s">
        <v>43</v>
      </c>
      <c r="I13" s="34"/>
      <c r="J13" s="34"/>
      <c r="K13" s="101"/>
      <c r="L13" s="101"/>
      <c r="M13" s="102"/>
      <c r="O13" s="17">
        <v>4</v>
      </c>
      <c r="P13" s="3">
        <f>P12</f>
        <v>14</v>
      </c>
      <c r="Q13" s="4">
        <f>Q12+P13</f>
        <v>56</v>
      </c>
      <c r="R13" s="2">
        <f t="shared" si="6"/>
        <v>4</v>
      </c>
      <c r="S13" s="2">
        <f t="shared" si="7"/>
        <v>0</v>
      </c>
      <c r="T13" s="5">
        <f t="shared" si="0"/>
        <v>0</v>
      </c>
      <c r="U13" s="5">
        <f t="shared" si="9"/>
        <v>0</v>
      </c>
      <c r="V13" s="5">
        <f t="shared" si="1"/>
        <v>0</v>
      </c>
      <c r="W13" s="42" t="str">
        <f t="shared" si="2"/>
        <v>-</v>
      </c>
      <c r="X13" s="40"/>
      <c r="Y13" s="46" t="s">
        <v>3</v>
      </c>
      <c r="Z13" s="43">
        <f t="shared" si="3"/>
        <v>56</v>
      </c>
      <c r="AA13" s="43">
        <f t="shared" si="4"/>
        <v>0</v>
      </c>
      <c r="AB13" s="43">
        <f t="shared" si="5"/>
        <v>0</v>
      </c>
    </row>
    <row r="14" spans="2:28" ht="15" customHeight="1" thickBot="1">
      <c r="B14" s="12"/>
      <c r="C14" s="36"/>
      <c r="D14" s="38"/>
      <c r="E14" s="34"/>
      <c r="F14" s="34"/>
      <c r="G14" s="34"/>
      <c r="H14" s="92" t="s">
        <v>44</v>
      </c>
      <c r="I14" s="34"/>
      <c r="J14" s="34"/>
      <c r="K14" s="62"/>
      <c r="L14" s="47"/>
      <c r="M14" s="48"/>
      <c r="O14" s="17">
        <v>5</v>
      </c>
      <c r="P14" s="3">
        <f t="shared" si="8"/>
        <v>14</v>
      </c>
      <c r="Q14" s="4">
        <f t="shared" ref="Q14:Q21" si="10">Q13+P14</f>
        <v>70</v>
      </c>
      <c r="R14" s="2">
        <f t="shared" si="6"/>
        <v>4</v>
      </c>
      <c r="S14" s="2">
        <f t="shared" si="7"/>
        <v>0</v>
      </c>
      <c r="T14" s="5">
        <f t="shared" si="0"/>
        <v>0</v>
      </c>
      <c r="U14" s="5">
        <f t="shared" si="9"/>
        <v>0</v>
      </c>
      <c r="V14" s="5">
        <f t="shared" si="1"/>
        <v>0</v>
      </c>
      <c r="W14" s="42" t="str">
        <f t="shared" si="2"/>
        <v>-</v>
      </c>
      <c r="X14" s="40"/>
      <c r="Y14" s="46" t="s">
        <v>4</v>
      </c>
      <c r="Z14" s="43">
        <f t="shared" si="3"/>
        <v>70</v>
      </c>
      <c r="AA14" s="43">
        <f t="shared" si="4"/>
        <v>0</v>
      </c>
      <c r="AB14" s="43">
        <f t="shared" si="5"/>
        <v>0</v>
      </c>
    </row>
    <row r="15" spans="2:28" ht="15" customHeight="1" thickBot="1">
      <c r="B15" s="12"/>
      <c r="C15" s="36"/>
      <c r="D15" s="38" t="s">
        <v>76</v>
      </c>
      <c r="E15" s="34"/>
      <c r="F15" s="34"/>
      <c r="G15" s="34"/>
      <c r="H15" s="10">
        <v>50</v>
      </c>
      <c r="I15" s="38"/>
      <c r="J15" s="34"/>
      <c r="K15" s="101"/>
      <c r="L15" s="101"/>
      <c r="M15" s="102"/>
      <c r="O15" s="17">
        <v>6</v>
      </c>
      <c r="P15" s="3">
        <f t="shared" si="8"/>
        <v>14</v>
      </c>
      <c r="Q15" s="4">
        <f t="shared" si="10"/>
        <v>84</v>
      </c>
      <c r="R15" s="2">
        <f t="shared" si="6"/>
        <v>4</v>
      </c>
      <c r="S15" s="2">
        <f>IF($H$32&gt;O15,0,$L$26)</f>
        <v>2</v>
      </c>
      <c r="T15" s="5">
        <f t="shared" si="0"/>
        <v>120</v>
      </c>
      <c r="U15" s="5">
        <f t="shared" si="9"/>
        <v>120</v>
      </c>
      <c r="V15" s="5">
        <f t="shared" si="1"/>
        <v>24</v>
      </c>
      <c r="W15" s="42" t="str">
        <f t="shared" si="2"/>
        <v>-</v>
      </c>
      <c r="X15" s="40"/>
      <c r="Y15" s="46" t="s">
        <v>5</v>
      </c>
      <c r="Z15" s="43">
        <f t="shared" si="3"/>
        <v>84</v>
      </c>
      <c r="AA15" s="43">
        <f t="shared" si="4"/>
        <v>120</v>
      </c>
      <c r="AB15" s="43">
        <f t="shared" si="5"/>
        <v>24</v>
      </c>
    </row>
    <row r="16" spans="2:28" ht="15" customHeight="1" thickBot="1">
      <c r="B16" s="12"/>
      <c r="C16" s="36"/>
      <c r="D16" s="38"/>
      <c r="E16" s="34"/>
      <c r="F16" s="34"/>
      <c r="G16" s="34"/>
      <c r="H16" s="49"/>
      <c r="I16" s="38"/>
      <c r="J16" s="34"/>
      <c r="K16" s="50"/>
      <c r="L16" s="50"/>
      <c r="M16" s="51"/>
      <c r="O16" s="17">
        <v>7</v>
      </c>
      <c r="P16" s="3">
        <f t="shared" si="8"/>
        <v>14</v>
      </c>
      <c r="Q16" s="4">
        <f t="shared" si="10"/>
        <v>98</v>
      </c>
      <c r="R16" s="2">
        <f t="shared" si="6"/>
        <v>4</v>
      </c>
      <c r="S16" s="2">
        <f t="shared" ref="S16:S21" si="11">IF($H$32&gt;O16,0,$L$26)</f>
        <v>2</v>
      </c>
      <c r="T16" s="5">
        <f t="shared" si="0"/>
        <v>120</v>
      </c>
      <c r="U16" s="5">
        <f t="shared" si="9"/>
        <v>240</v>
      </c>
      <c r="V16" s="5">
        <f t="shared" si="1"/>
        <v>48</v>
      </c>
      <c r="W16" s="42" t="str">
        <f t="shared" si="2"/>
        <v>-</v>
      </c>
      <c r="X16" s="40"/>
      <c r="Y16" s="46" t="s">
        <v>6</v>
      </c>
      <c r="Z16" s="43">
        <f t="shared" si="3"/>
        <v>98</v>
      </c>
      <c r="AA16" s="43">
        <f t="shared" si="4"/>
        <v>240</v>
      </c>
      <c r="AB16" s="43">
        <f t="shared" si="5"/>
        <v>48</v>
      </c>
    </row>
    <row r="17" spans="2:29" ht="15" customHeight="1" thickBot="1">
      <c r="B17" s="12"/>
      <c r="C17" s="36"/>
      <c r="D17" s="38" t="s">
        <v>64</v>
      </c>
      <c r="E17" s="34"/>
      <c r="F17" s="34"/>
      <c r="G17" s="34"/>
      <c r="H17" s="23">
        <v>14</v>
      </c>
      <c r="I17" s="38"/>
      <c r="J17" s="52" t="s">
        <v>34</v>
      </c>
      <c r="K17" s="53" t="s">
        <v>65</v>
      </c>
      <c r="L17" s="54">
        <f>(H17*1000)/H15</f>
        <v>280</v>
      </c>
      <c r="M17" s="48"/>
      <c r="O17" s="17">
        <v>8</v>
      </c>
      <c r="P17" s="3">
        <f t="shared" si="8"/>
        <v>14</v>
      </c>
      <c r="Q17" s="4">
        <f t="shared" si="10"/>
        <v>112</v>
      </c>
      <c r="R17" s="2">
        <f t="shared" si="6"/>
        <v>4</v>
      </c>
      <c r="S17" s="2">
        <f t="shared" si="11"/>
        <v>2</v>
      </c>
      <c r="T17" s="5">
        <f t="shared" si="0"/>
        <v>120</v>
      </c>
      <c r="U17" s="5">
        <f t="shared" si="9"/>
        <v>360</v>
      </c>
      <c r="V17" s="5">
        <f t="shared" si="1"/>
        <v>72</v>
      </c>
      <c r="W17" s="42" t="str">
        <f t="shared" si="2"/>
        <v>-</v>
      </c>
      <c r="X17" s="40"/>
      <c r="Y17" s="46" t="s">
        <v>7</v>
      </c>
      <c r="Z17" s="43">
        <f t="shared" si="3"/>
        <v>112</v>
      </c>
      <c r="AA17" s="43">
        <f t="shared" si="4"/>
        <v>360</v>
      </c>
      <c r="AB17" s="43">
        <f t="shared" si="5"/>
        <v>72</v>
      </c>
    </row>
    <row r="18" spans="2:29" ht="15" customHeight="1">
      <c r="B18" s="12"/>
      <c r="C18" s="36"/>
      <c r="D18" s="38"/>
      <c r="E18" s="34"/>
      <c r="F18" s="34"/>
      <c r="G18" s="34"/>
      <c r="H18" s="49"/>
      <c r="I18" s="34"/>
      <c r="J18" s="34"/>
      <c r="K18" s="55"/>
      <c r="L18" s="34"/>
      <c r="M18" s="35"/>
      <c r="O18" s="17">
        <v>9</v>
      </c>
      <c r="P18" s="3">
        <f t="shared" si="8"/>
        <v>14</v>
      </c>
      <c r="Q18" s="4">
        <f t="shared" si="10"/>
        <v>126</v>
      </c>
      <c r="R18" s="2">
        <f t="shared" si="6"/>
        <v>4</v>
      </c>
      <c r="S18" s="2">
        <f t="shared" si="11"/>
        <v>2</v>
      </c>
      <c r="T18" s="5">
        <f t="shared" si="0"/>
        <v>120</v>
      </c>
      <c r="U18" s="5">
        <f t="shared" si="9"/>
        <v>480</v>
      </c>
      <c r="V18" s="5">
        <f t="shared" si="1"/>
        <v>96</v>
      </c>
      <c r="W18" s="42" t="str">
        <f t="shared" si="2"/>
        <v>-</v>
      </c>
      <c r="X18" s="40"/>
      <c r="Y18" s="46" t="s">
        <v>8</v>
      </c>
      <c r="Z18" s="43">
        <f t="shared" si="3"/>
        <v>126</v>
      </c>
      <c r="AA18" s="43">
        <f t="shared" si="4"/>
        <v>480</v>
      </c>
      <c r="AB18" s="43">
        <f t="shared" si="5"/>
        <v>96</v>
      </c>
    </row>
    <row r="19" spans="2:29" ht="15" customHeight="1">
      <c r="B19" s="12"/>
      <c r="C19" s="36" t="s">
        <v>61</v>
      </c>
      <c r="D19" s="38"/>
      <c r="E19" s="34"/>
      <c r="F19" s="34"/>
      <c r="G19" s="34"/>
      <c r="H19" s="49"/>
      <c r="I19" s="34"/>
      <c r="J19" s="34"/>
      <c r="K19" s="55"/>
      <c r="L19" s="34"/>
      <c r="M19" s="35"/>
      <c r="O19" s="17">
        <v>10</v>
      </c>
      <c r="P19" s="3">
        <f t="shared" si="8"/>
        <v>14</v>
      </c>
      <c r="Q19" s="4">
        <f t="shared" si="10"/>
        <v>140</v>
      </c>
      <c r="R19" s="2">
        <f t="shared" si="6"/>
        <v>4</v>
      </c>
      <c r="S19" s="2">
        <f t="shared" si="11"/>
        <v>2</v>
      </c>
      <c r="T19" s="5">
        <f t="shared" si="0"/>
        <v>120</v>
      </c>
      <c r="U19" s="5">
        <f t="shared" si="9"/>
        <v>600</v>
      </c>
      <c r="V19" s="5">
        <f t="shared" si="1"/>
        <v>120</v>
      </c>
      <c r="W19" s="42" t="str">
        <f t="shared" si="2"/>
        <v>-</v>
      </c>
      <c r="X19" s="40"/>
      <c r="Y19" s="46" t="s">
        <v>9</v>
      </c>
      <c r="Z19" s="43">
        <f t="shared" si="3"/>
        <v>140</v>
      </c>
      <c r="AA19" s="43">
        <f t="shared" si="4"/>
        <v>600</v>
      </c>
      <c r="AB19" s="43">
        <f t="shared" si="5"/>
        <v>120</v>
      </c>
    </row>
    <row r="20" spans="2:29" ht="15" customHeight="1" thickBot="1">
      <c r="B20" s="12"/>
      <c r="C20" s="36"/>
      <c r="D20" s="38"/>
      <c r="E20" s="34"/>
      <c r="F20" s="34"/>
      <c r="G20" s="34"/>
      <c r="H20" s="49"/>
      <c r="I20" s="34"/>
      <c r="J20" s="34"/>
      <c r="K20" s="56"/>
      <c r="L20" s="34"/>
      <c r="M20" s="35"/>
      <c r="O20" s="17">
        <v>11</v>
      </c>
      <c r="P20" s="3">
        <f t="shared" si="8"/>
        <v>14</v>
      </c>
      <c r="Q20" s="4">
        <f t="shared" si="10"/>
        <v>154</v>
      </c>
      <c r="R20" s="2">
        <f t="shared" si="6"/>
        <v>4</v>
      </c>
      <c r="S20" s="2">
        <f t="shared" si="11"/>
        <v>2</v>
      </c>
      <c r="T20" s="5">
        <f t="shared" si="0"/>
        <v>120</v>
      </c>
      <c r="U20" s="5">
        <f t="shared" si="9"/>
        <v>720</v>
      </c>
      <c r="V20" s="5">
        <f t="shared" si="1"/>
        <v>144</v>
      </c>
      <c r="W20" s="42" t="str">
        <f t="shared" si="2"/>
        <v>-</v>
      </c>
      <c r="X20" s="40"/>
      <c r="Y20" s="46" t="s">
        <v>10</v>
      </c>
      <c r="Z20" s="43">
        <f t="shared" si="3"/>
        <v>154</v>
      </c>
      <c r="AA20" s="43">
        <f t="shared" si="4"/>
        <v>720</v>
      </c>
      <c r="AB20" s="43">
        <f t="shared" si="5"/>
        <v>144</v>
      </c>
    </row>
    <row r="21" spans="2:29" ht="15" customHeight="1" thickBot="1">
      <c r="B21" s="12"/>
      <c r="C21" s="38"/>
      <c r="D21" s="38" t="s">
        <v>77</v>
      </c>
      <c r="E21" s="34"/>
      <c r="F21" s="34"/>
      <c r="G21" s="34"/>
      <c r="H21" s="7">
        <v>0.25</v>
      </c>
      <c r="I21" s="34"/>
      <c r="J21" s="34"/>
      <c r="K21" s="56"/>
      <c r="L21" s="34"/>
      <c r="M21" s="35"/>
      <c r="O21" s="18">
        <v>12</v>
      </c>
      <c r="P21" s="19">
        <f t="shared" si="8"/>
        <v>14</v>
      </c>
      <c r="Q21" s="19">
        <f t="shared" si="10"/>
        <v>168</v>
      </c>
      <c r="R21" s="20">
        <f t="shared" si="6"/>
        <v>4</v>
      </c>
      <c r="S21" s="20">
        <f t="shared" si="11"/>
        <v>2</v>
      </c>
      <c r="T21" s="21">
        <f t="shared" si="0"/>
        <v>120</v>
      </c>
      <c r="U21" s="21">
        <f t="shared" si="9"/>
        <v>840</v>
      </c>
      <c r="V21" s="21">
        <f t="shared" si="1"/>
        <v>168</v>
      </c>
      <c r="W21" s="57" t="str">
        <f t="shared" si="2"/>
        <v>+</v>
      </c>
      <c r="X21" s="40"/>
      <c r="Y21" s="46" t="s">
        <v>11</v>
      </c>
      <c r="Z21" s="43">
        <f t="shared" si="3"/>
        <v>168</v>
      </c>
      <c r="AA21" s="43">
        <f t="shared" si="4"/>
        <v>840</v>
      </c>
      <c r="AB21" s="43">
        <f t="shared" si="5"/>
        <v>168</v>
      </c>
    </row>
    <row r="22" spans="2:29" ht="15" customHeight="1" thickBot="1">
      <c r="B22" s="12"/>
      <c r="C22" s="38"/>
      <c r="D22" s="38"/>
      <c r="E22" s="34"/>
      <c r="F22" s="34"/>
      <c r="G22" s="55"/>
      <c r="H22" s="55"/>
      <c r="I22" s="34"/>
      <c r="J22" s="34"/>
      <c r="K22" s="56"/>
      <c r="L22" s="34"/>
      <c r="M22" s="35"/>
      <c r="O22" s="18" t="s">
        <v>27</v>
      </c>
      <c r="P22" s="19">
        <f t="shared" ref="P22:V22" si="12">SUM(P10:P21)</f>
        <v>168</v>
      </c>
      <c r="Q22" s="19">
        <f t="shared" si="12"/>
        <v>1092</v>
      </c>
      <c r="R22" s="20">
        <f t="shared" si="12"/>
        <v>48</v>
      </c>
      <c r="S22" s="20">
        <f t="shared" si="12"/>
        <v>14</v>
      </c>
      <c r="T22" s="21">
        <f t="shared" si="12"/>
        <v>840</v>
      </c>
      <c r="U22" s="21">
        <f t="shared" si="12"/>
        <v>3360</v>
      </c>
      <c r="V22" s="21">
        <f t="shared" si="12"/>
        <v>672</v>
      </c>
      <c r="W22" s="57"/>
      <c r="X22" s="40"/>
    </row>
    <row r="23" spans="2:29" ht="15" customHeight="1" thickTop="1" thickBot="1">
      <c r="B23" s="12"/>
      <c r="C23" s="38"/>
      <c r="D23" s="38" t="s">
        <v>79</v>
      </c>
      <c r="E23" s="34"/>
      <c r="F23" s="34"/>
      <c r="G23" s="55"/>
      <c r="H23" s="7">
        <v>0.3</v>
      </c>
      <c r="I23" s="34"/>
      <c r="J23" s="34"/>
      <c r="K23" s="53" t="s">
        <v>66</v>
      </c>
      <c r="L23" s="58">
        <f>ROUND(H15*H21*H23,0)</f>
        <v>4</v>
      </c>
      <c r="M23" s="35"/>
    </row>
    <row r="24" spans="2:29" ht="15" customHeight="1" thickBot="1">
      <c r="B24" s="12"/>
      <c r="C24" s="38"/>
      <c r="D24" s="38"/>
      <c r="E24" s="34"/>
      <c r="F24" s="34"/>
      <c r="G24" s="55"/>
      <c r="H24" s="59"/>
      <c r="I24" s="34"/>
      <c r="J24" s="34"/>
      <c r="K24" s="53" t="s">
        <v>71</v>
      </c>
      <c r="L24" s="60">
        <f>ROUND((H17*1000)/L23,0)</f>
        <v>3500</v>
      </c>
      <c r="M24" s="35"/>
      <c r="X24" s="40"/>
      <c r="Y24" s="40"/>
      <c r="AB24" s="40"/>
    </row>
    <row r="25" spans="2:29" ht="15" customHeight="1" thickBot="1">
      <c r="B25" s="12"/>
      <c r="C25" s="38"/>
      <c r="D25" s="38"/>
      <c r="E25" s="34"/>
      <c r="F25" s="34"/>
      <c r="G25" s="55"/>
      <c r="H25" s="59"/>
      <c r="I25" s="34"/>
      <c r="J25" s="34"/>
      <c r="K25" s="53"/>
      <c r="L25" s="34"/>
      <c r="M25" s="35"/>
      <c r="AB25" s="40"/>
    </row>
    <row r="26" spans="2:29" ht="15" customHeight="1" thickBot="1">
      <c r="B26" s="12"/>
      <c r="C26" s="38"/>
      <c r="D26" s="38" t="s">
        <v>80</v>
      </c>
      <c r="E26" s="34"/>
      <c r="F26" s="34"/>
      <c r="G26" s="55"/>
      <c r="H26" s="7">
        <v>0.4</v>
      </c>
      <c r="I26" s="34"/>
      <c r="J26" s="52" t="s">
        <v>34</v>
      </c>
      <c r="K26" s="53" t="s">
        <v>53</v>
      </c>
      <c r="L26" s="58">
        <f>ROUND(L23*H26,0)</f>
        <v>2</v>
      </c>
      <c r="M26" s="35"/>
      <c r="T26" s="40"/>
      <c r="U26" s="40"/>
      <c r="V26" s="40"/>
      <c r="W26" s="40"/>
      <c r="X26" s="40"/>
      <c r="Y26" s="40"/>
      <c r="Z26" s="40"/>
      <c r="AA26" s="40"/>
      <c r="AB26" s="40"/>
      <c r="AC26" s="40"/>
    </row>
    <row r="27" spans="2:29" ht="15" customHeight="1">
      <c r="B27" s="12"/>
      <c r="C27" s="38"/>
      <c r="D27" s="38" t="s">
        <v>81</v>
      </c>
      <c r="E27" s="34"/>
      <c r="F27" s="34"/>
      <c r="G27" s="55"/>
      <c r="H27" s="59"/>
      <c r="I27" s="34"/>
      <c r="J27" s="34"/>
      <c r="K27" s="55"/>
      <c r="L27" s="34"/>
      <c r="M27" s="35"/>
      <c r="T27" s="40"/>
      <c r="U27" s="40"/>
      <c r="V27" s="40"/>
      <c r="W27" s="40"/>
      <c r="X27" s="40"/>
      <c r="Y27" s="40"/>
      <c r="Z27" s="40"/>
      <c r="AA27" s="40"/>
      <c r="AB27" s="40"/>
      <c r="AC27" s="40"/>
    </row>
    <row r="28" spans="2:29" ht="15" customHeight="1">
      <c r="B28" s="12"/>
      <c r="C28" s="38"/>
      <c r="D28" s="38"/>
      <c r="E28" s="34"/>
      <c r="F28" s="34"/>
      <c r="G28" s="55"/>
      <c r="H28" s="55"/>
      <c r="I28" s="34"/>
      <c r="J28" s="34"/>
      <c r="K28" s="55"/>
      <c r="L28" s="34"/>
      <c r="M28" s="35"/>
      <c r="R28" s="40"/>
      <c r="S28" s="40"/>
      <c r="T28" s="40"/>
      <c r="U28" s="40"/>
      <c r="V28" s="40"/>
      <c r="W28" s="40"/>
    </row>
    <row r="29" spans="2:29" ht="15" customHeight="1">
      <c r="B29" s="12"/>
      <c r="C29" s="36" t="s">
        <v>60</v>
      </c>
      <c r="D29" s="38"/>
      <c r="E29" s="34"/>
      <c r="F29" s="34"/>
      <c r="G29" s="55"/>
      <c r="H29" s="55"/>
      <c r="I29" s="38"/>
      <c r="J29" s="34"/>
      <c r="K29" s="55"/>
      <c r="L29" s="34"/>
      <c r="M29" s="35"/>
      <c r="R29" s="40"/>
      <c r="S29" s="40"/>
      <c r="T29" s="40"/>
      <c r="U29" s="40"/>
      <c r="V29" s="40"/>
      <c r="W29" s="40"/>
    </row>
    <row r="30" spans="2:29" ht="15" customHeight="1">
      <c r="B30" s="12"/>
      <c r="C30" s="38"/>
      <c r="D30" s="38"/>
      <c r="E30" s="34"/>
      <c r="F30" s="34"/>
      <c r="G30" s="55"/>
      <c r="H30" s="55"/>
      <c r="I30" s="38"/>
      <c r="J30" s="34"/>
      <c r="K30" s="55"/>
      <c r="L30" s="34"/>
      <c r="M30" s="35"/>
      <c r="R30" s="40"/>
      <c r="S30" s="40"/>
      <c r="T30" s="40"/>
      <c r="U30" s="40"/>
      <c r="V30" s="40"/>
      <c r="W30" s="40"/>
    </row>
    <row r="31" spans="2:29" ht="15" customHeight="1" thickBot="1">
      <c r="B31" s="12"/>
      <c r="C31" s="38"/>
      <c r="D31" s="38" t="s">
        <v>82</v>
      </c>
      <c r="E31" s="34"/>
      <c r="F31" s="34"/>
      <c r="G31" s="55"/>
      <c r="H31" s="55"/>
      <c r="I31" s="38"/>
      <c r="J31" s="34"/>
      <c r="K31" s="55"/>
      <c r="L31" s="34"/>
      <c r="M31" s="35"/>
    </row>
    <row r="32" spans="2:29" ht="15" customHeight="1" thickBot="1">
      <c r="B32" s="12"/>
      <c r="C32" s="38"/>
      <c r="D32" s="38" t="s">
        <v>63</v>
      </c>
      <c r="E32" s="34"/>
      <c r="F32" s="34"/>
      <c r="G32" s="55"/>
      <c r="H32" s="9">
        <v>6</v>
      </c>
      <c r="I32" s="38"/>
      <c r="J32" s="52" t="s">
        <v>34</v>
      </c>
      <c r="K32" s="36" t="s">
        <v>35</v>
      </c>
      <c r="L32" s="34"/>
      <c r="M32" s="35"/>
    </row>
    <row r="33" spans="2:23" ht="15" customHeight="1" thickBot="1">
      <c r="B33" s="12"/>
      <c r="C33" s="38"/>
      <c r="D33" s="38"/>
      <c r="E33" s="34"/>
      <c r="F33" s="34"/>
      <c r="G33" s="55"/>
      <c r="H33" s="61"/>
      <c r="I33" s="38"/>
      <c r="J33" s="34"/>
      <c r="K33" s="36" t="s">
        <v>37</v>
      </c>
      <c r="L33" s="34"/>
      <c r="M33" s="35"/>
    </row>
    <row r="34" spans="2:23" ht="15" customHeight="1" thickBot="1">
      <c r="B34" s="12"/>
      <c r="C34" s="38"/>
      <c r="D34" s="38" t="s">
        <v>83</v>
      </c>
      <c r="E34" s="34"/>
      <c r="F34" s="34"/>
      <c r="G34" s="55"/>
      <c r="H34" s="8">
        <v>60</v>
      </c>
      <c r="I34" s="38"/>
      <c r="J34" s="52" t="s">
        <v>34</v>
      </c>
      <c r="K34" s="62" t="s">
        <v>36</v>
      </c>
      <c r="L34" s="34"/>
      <c r="M34" s="35"/>
    </row>
    <row r="35" spans="2:23" ht="15" customHeight="1" thickBot="1">
      <c r="B35" s="12"/>
      <c r="C35" s="38"/>
      <c r="D35" s="38"/>
      <c r="E35" s="34"/>
      <c r="F35" s="34"/>
      <c r="G35" s="55"/>
      <c r="H35" s="55"/>
      <c r="I35" s="38"/>
      <c r="J35" s="34"/>
      <c r="K35" s="55"/>
      <c r="L35" s="34"/>
      <c r="M35" s="35"/>
    </row>
    <row r="36" spans="2:23" ht="15" customHeight="1" thickBot="1">
      <c r="B36" s="12"/>
      <c r="C36" s="38"/>
      <c r="D36" s="38" t="s">
        <v>84</v>
      </c>
      <c r="E36" s="34"/>
      <c r="F36" s="34"/>
      <c r="G36" s="55"/>
      <c r="H36" s="7">
        <v>0.2</v>
      </c>
      <c r="I36" s="38"/>
      <c r="J36" s="52" t="s">
        <v>34</v>
      </c>
      <c r="K36" s="55"/>
      <c r="L36" s="34"/>
      <c r="M36" s="35"/>
    </row>
    <row r="37" spans="2:23" ht="15" customHeight="1" thickBot="1">
      <c r="B37" s="13"/>
      <c r="C37" s="63"/>
      <c r="D37" s="63"/>
      <c r="E37" s="63"/>
      <c r="F37" s="63"/>
      <c r="G37" s="64"/>
      <c r="H37" s="64"/>
      <c r="I37" s="65"/>
      <c r="J37" s="63"/>
      <c r="K37" s="63"/>
      <c r="L37" s="64"/>
      <c r="M37" s="66"/>
    </row>
    <row r="38" spans="2:23" ht="15" customHeight="1" thickTop="1"/>
    <row r="39" spans="2:23" ht="15" customHeight="1">
      <c r="S39" s="67" t="str">
        <f>CONCATENATE("Profitable ROI in month ",TEXT(W9,"#"))</f>
        <v>Profitable ROI in month 11 months</v>
      </c>
      <c r="U39" s="68"/>
    </row>
    <row r="40" spans="2:23" ht="15" customHeight="1">
      <c r="S40" s="69" t="s">
        <v>41</v>
      </c>
    </row>
    <row r="41" spans="2:23" ht="15" customHeight="1">
      <c r="S41" s="68"/>
    </row>
    <row r="42" spans="2:23" ht="15" customHeight="1">
      <c r="S42" s="69" t="s">
        <v>42</v>
      </c>
    </row>
    <row r="44" spans="2:23" ht="15" customHeight="1">
      <c r="I44" s="70"/>
    </row>
    <row r="45" spans="2:23" ht="15" customHeight="1">
      <c r="I45" s="70"/>
      <c r="M45" s="26" t="s">
        <v>45</v>
      </c>
      <c r="W45" s="27" t="s">
        <v>67</v>
      </c>
    </row>
    <row r="46" spans="2:23" ht="15" customHeight="1">
      <c r="I46" s="70"/>
      <c r="M46" s="26" t="s">
        <v>39</v>
      </c>
      <c r="W46" s="28" t="s">
        <v>38</v>
      </c>
    </row>
    <row r="47" spans="2:23" ht="15" customHeight="1">
      <c r="I47" s="70"/>
      <c r="M47" s="26"/>
      <c r="W47" s="28"/>
    </row>
    <row r="48" spans="2:23" ht="15" customHeight="1">
      <c r="I48" s="70"/>
      <c r="M48" s="26"/>
      <c r="W48" s="28"/>
    </row>
    <row r="49" spans="2:28" ht="15" customHeight="1" thickBot="1"/>
    <row r="50" spans="2:28" ht="26.25" customHeight="1" thickTop="1">
      <c r="B50" s="11"/>
      <c r="C50" s="29" t="s">
        <v>40</v>
      </c>
      <c r="D50" s="30"/>
      <c r="E50" s="30"/>
      <c r="F50" s="30"/>
      <c r="G50" s="30"/>
      <c r="H50" s="30"/>
      <c r="I50" s="30"/>
      <c r="J50" s="30"/>
      <c r="K50" s="30"/>
      <c r="L50" s="30"/>
      <c r="M50" s="31"/>
      <c r="O50" s="14"/>
      <c r="P50" s="32" t="s">
        <v>50</v>
      </c>
      <c r="Q50" s="32" t="s">
        <v>50</v>
      </c>
      <c r="R50" s="32" t="s">
        <v>47</v>
      </c>
      <c r="S50" s="32" t="s">
        <v>47</v>
      </c>
      <c r="T50" s="32"/>
      <c r="U50" s="32"/>
      <c r="V50" s="32"/>
      <c r="W50" s="33"/>
    </row>
    <row r="51" spans="2:28" ht="15" customHeight="1">
      <c r="B51" s="12"/>
      <c r="C51" s="34"/>
      <c r="D51" s="34"/>
      <c r="E51" s="34"/>
      <c r="F51" s="34"/>
      <c r="G51" s="34"/>
      <c r="H51" s="34"/>
      <c r="J51" s="34"/>
      <c r="K51" s="34"/>
      <c r="L51" s="34"/>
      <c r="M51" s="35"/>
      <c r="O51" s="15"/>
      <c r="P51" s="36" t="s">
        <v>51</v>
      </c>
      <c r="Q51" s="96" t="s">
        <v>32</v>
      </c>
      <c r="R51" s="36" t="s">
        <v>52</v>
      </c>
      <c r="S51" s="36" t="s">
        <v>53</v>
      </c>
      <c r="T51" s="36" t="s">
        <v>47</v>
      </c>
      <c r="U51" s="36" t="s">
        <v>54</v>
      </c>
      <c r="V51" s="36" t="s">
        <v>54</v>
      </c>
      <c r="W51" s="37" t="s">
        <v>55</v>
      </c>
    </row>
    <row r="52" spans="2:28" ht="15" customHeight="1" thickBot="1">
      <c r="B52" s="12"/>
      <c r="C52" s="53" t="s">
        <v>15</v>
      </c>
      <c r="D52" s="98" t="s">
        <v>26</v>
      </c>
      <c r="E52" s="98"/>
      <c r="F52" s="98"/>
      <c r="G52" s="98"/>
      <c r="H52" s="56" t="s">
        <v>23</v>
      </c>
      <c r="I52" s="71"/>
      <c r="J52" s="72" t="s">
        <v>21</v>
      </c>
      <c r="K52" s="34"/>
      <c r="L52" s="34"/>
      <c r="M52" s="74"/>
      <c r="O52" s="22" t="s">
        <v>56</v>
      </c>
      <c r="P52" s="39" t="s">
        <v>57</v>
      </c>
      <c r="Q52" s="39" t="s">
        <v>57</v>
      </c>
      <c r="R52" s="39" t="s">
        <v>48</v>
      </c>
      <c r="S52" s="39" t="s">
        <v>58</v>
      </c>
      <c r="T52" s="39" t="s">
        <v>49</v>
      </c>
      <c r="U52" s="39" t="s">
        <v>49</v>
      </c>
      <c r="V52" s="39" t="s">
        <v>59</v>
      </c>
      <c r="W52" s="95">
        <f>IF(COUNTIF(W53:W64,"-")=12,0,COUNTIF(W53:W64,"-"))</f>
        <v>8</v>
      </c>
      <c r="Y52" s="40"/>
      <c r="Z52" s="41" t="s">
        <v>85</v>
      </c>
      <c r="AA52" s="41" t="s">
        <v>49</v>
      </c>
      <c r="AB52" s="41" t="s">
        <v>59</v>
      </c>
    </row>
    <row r="53" spans="2:28" ht="15" customHeight="1" thickTop="1">
      <c r="B53" s="12"/>
      <c r="C53" s="34"/>
      <c r="D53" s="98"/>
      <c r="E53" s="98"/>
      <c r="F53" s="98"/>
      <c r="G53" s="98"/>
      <c r="H53" s="75"/>
      <c r="I53" s="71"/>
      <c r="J53" s="72" t="s">
        <v>16</v>
      </c>
      <c r="K53" s="73"/>
      <c r="L53" s="16"/>
      <c r="M53" s="74"/>
      <c r="O53" s="17">
        <v>1</v>
      </c>
      <c r="P53" s="3">
        <f>$H$64</f>
        <v>14</v>
      </c>
      <c r="Q53" s="4">
        <f>P53</f>
        <v>14</v>
      </c>
      <c r="R53" s="2">
        <f>$L$70</f>
        <v>7</v>
      </c>
      <c r="S53" s="2">
        <f t="shared" ref="S53:S64" si="13">IF($H$79&gt;O53,0,$L$73)</f>
        <v>0</v>
      </c>
      <c r="T53" s="5">
        <f t="shared" ref="T53:T64" si="14">S53*$H$34</f>
        <v>0</v>
      </c>
      <c r="U53" s="5">
        <f>T53</f>
        <v>0</v>
      </c>
      <c r="V53" s="5">
        <f t="shared" ref="V53:V64" si="15">U53*$H$36</f>
        <v>0</v>
      </c>
      <c r="W53" s="42" t="str">
        <f t="shared" ref="W53:W64" si="16">IF(V53&lt;Q53,"-","+")</f>
        <v>-</v>
      </c>
      <c r="X53" s="40"/>
      <c r="Y53" s="40" t="s">
        <v>0</v>
      </c>
      <c r="Z53" s="43">
        <f t="shared" ref="Z53:Z64" si="17">Q53</f>
        <v>14</v>
      </c>
      <c r="AA53" s="43">
        <f t="shared" ref="AA53:AA64" si="18">U53</f>
        <v>0</v>
      </c>
      <c r="AB53" s="43">
        <f t="shared" ref="AB53:AB64" si="19">V53</f>
        <v>0</v>
      </c>
    </row>
    <row r="54" spans="2:28" ht="15" customHeight="1">
      <c r="B54" s="12"/>
      <c r="C54" s="34"/>
      <c r="D54" s="98"/>
      <c r="E54" s="98"/>
      <c r="F54" s="98"/>
      <c r="G54" s="98"/>
      <c r="H54" s="75"/>
      <c r="I54" s="71"/>
      <c r="J54" s="72" t="s">
        <v>24</v>
      </c>
      <c r="K54" s="73"/>
      <c r="L54" s="16"/>
      <c r="M54" s="74"/>
      <c r="O54" s="17">
        <v>2</v>
      </c>
      <c r="P54" s="3">
        <f>P53</f>
        <v>14</v>
      </c>
      <c r="Q54" s="4">
        <f>Q53+P54</f>
        <v>28</v>
      </c>
      <c r="R54" s="2">
        <f t="shared" ref="R54:R64" si="20">R53</f>
        <v>7</v>
      </c>
      <c r="S54" s="2">
        <f t="shared" si="13"/>
        <v>0</v>
      </c>
      <c r="T54" s="5">
        <f t="shared" si="14"/>
        <v>0</v>
      </c>
      <c r="U54" s="5">
        <f>T54+U53</f>
        <v>0</v>
      </c>
      <c r="V54" s="5">
        <f t="shared" si="15"/>
        <v>0</v>
      </c>
      <c r="W54" s="42" t="str">
        <f t="shared" si="16"/>
        <v>-</v>
      </c>
      <c r="X54" s="40"/>
      <c r="Y54" s="40" t="s">
        <v>1</v>
      </c>
      <c r="Z54" s="43">
        <f t="shared" si="17"/>
        <v>28</v>
      </c>
      <c r="AA54" s="43">
        <f t="shared" si="18"/>
        <v>0</v>
      </c>
      <c r="AB54" s="43">
        <f t="shared" si="19"/>
        <v>0</v>
      </c>
    </row>
    <row r="55" spans="2:28" ht="15" customHeight="1">
      <c r="B55" s="12"/>
      <c r="C55" s="34"/>
      <c r="D55" s="98"/>
      <c r="E55" s="98"/>
      <c r="F55" s="98"/>
      <c r="G55" s="98"/>
      <c r="H55" s="76" t="s">
        <v>18</v>
      </c>
      <c r="I55" s="71"/>
      <c r="J55" s="72" t="s">
        <v>20</v>
      </c>
      <c r="K55" s="73"/>
      <c r="L55" s="44"/>
      <c r="M55" s="74"/>
      <c r="O55" s="17">
        <v>3</v>
      </c>
      <c r="P55" s="3">
        <f t="shared" ref="P55:P64" si="21">P54</f>
        <v>14</v>
      </c>
      <c r="Q55" s="4">
        <f>Q54+P55</f>
        <v>42</v>
      </c>
      <c r="R55" s="2">
        <f t="shared" si="20"/>
        <v>7</v>
      </c>
      <c r="S55" s="2">
        <f t="shared" si="13"/>
        <v>0</v>
      </c>
      <c r="T55" s="5">
        <f t="shared" si="14"/>
        <v>0</v>
      </c>
      <c r="U55" s="5">
        <f t="shared" ref="U55:U64" si="22">T55+U54</f>
        <v>0</v>
      </c>
      <c r="V55" s="5">
        <f t="shared" si="15"/>
        <v>0</v>
      </c>
      <c r="W55" s="42" t="str">
        <f t="shared" si="16"/>
        <v>-</v>
      </c>
      <c r="X55" s="40"/>
      <c r="Y55" s="40" t="s">
        <v>2</v>
      </c>
      <c r="Z55" s="43">
        <f t="shared" si="17"/>
        <v>42</v>
      </c>
      <c r="AA55" s="43">
        <f t="shared" si="18"/>
        <v>0</v>
      </c>
      <c r="AB55" s="43">
        <f t="shared" si="19"/>
        <v>0</v>
      </c>
    </row>
    <row r="56" spans="2:28" ht="15" customHeight="1">
      <c r="B56" s="12"/>
      <c r="C56" s="34"/>
      <c r="D56" s="34"/>
      <c r="E56" s="34"/>
      <c r="F56" s="34"/>
      <c r="G56" s="34"/>
      <c r="H56" s="75"/>
      <c r="I56" s="71"/>
      <c r="J56" s="77" t="s">
        <v>17</v>
      </c>
      <c r="K56" s="44"/>
      <c r="L56" s="44"/>
      <c r="M56" s="45"/>
      <c r="O56" s="17">
        <v>4</v>
      </c>
      <c r="P56" s="3">
        <f>P55</f>
        <v>14</v>
      </c>
      <c r="Q56" s="4">
        <f>Q55+P56</f>
        <v>56</v>
      </c>
      <c r="R56" s="2">
        <f t="shared" si="20"/>
        <v>7</v>
      </c>
      <c r="S56" s="2">
        <f t="shared" si="13"/>
        <v>0</v>
      </c>
      <c r="T56" s="5">
        <f t="shared" si="14"/>
        <v>0</v>
      </c>
      <c r="U56" s="5">
        <f t="shared" si="22"/>
        <v>0</v>
      </c>
      <c r="V56" s="5">
        <f t="shared" si="15"/>
        <v>0</v>
      </c>
      <c r="W56" s="42" t="str">
        <f t="shared" si="16"/>
        <v>-</v>
      </c>
      <c r="X56" s="40"/>
      <c r="Y56" s="46" t="s">
        <v>3</v>
      </c>
      <c r="Z56" s="43">
        <f t="shared" si="17"/>
        <v>56</v>
      </c>
      <c r="AA56" s="43">
        <f t="shared" si="18"/>
        <v>0</v>
      </c>
      <c r="AB56" s="43">
        <f t="shared" si="19"/>
        <v>0</v>
      </c>
    </row>
    <row r="57" spans="2:28" ht="15" customHeight="1">
      <c r="B57" s="12"/>
      <c r="C57" s="34"/>
      <c r="D57" s="34"/>
      <c r="E57" s="34"/>
      <c r="F57" s="34"/>
      <c r="G57" s="34"/>
      <c r="H57" s="76" t="s">
        <v>19</v>
      </c>
      <c r="I57" s="71"/>
      <c r="J57" s="77" t="s">
        <v>22</v>
      </c>
      <c r="K57" s="44"/>
      <c r="L57" s="44"/>
      <c r="M57" s="45"/>
      <c r="O57" s="17">
        <v>5</v>
      </c>
      <c r="P57" s="3">
        <f t="shared" si="21"/>
        <v>14</v>
      </c>
      <c r="Q57" s="4">
        <f t="shared" ref="Q57:Q64" si="23">Q56+P57</f>
        <v>70</v>
      </c>
      <c r="R57" s="2">
        <f t="shared" si="20"/>
        <v>7</v>
      </c>
      <c r="S57" s="2">
        <f t="shared" si="13"/>
        <v>0</v>
      </c>
      <c r="T57" s="5">
        <f t="shared" si="14"/>
        <v>0</v>
      </c>
      <c r="U57" s="5">
        <f t="shared" si="22"/>
        <v>0</v>
      </c>
      <c r="V57" s="5">
        <f t="shared" si="15"/>
        <v>0</v>
      </c>
      <c r="W57" s="42" t="str">
        <f t="shared" si="16"/>
        <v>-</v>
      </c>
      <c r="X57" s="40"/>
      <c r="Y57" s="46" t="s">
        <v>4</v>
      </c>
      <c r="Z57" s="43">
        <f t="shared" si="17"/>
        <v>70</v>
      </c>
      <c r="AA57" s="43">
        <f t="shared" si="18"/>
        <v>0</v>
      </c>
      <c r="AB57" s="43">
        <f t="shared" si="19"/>
        <v>0</v>
      </c>
    </row>
    <row r="58" spans="2:28" ht="15" customHeight="1">
      <c r="B58" s="12"/>
      <c r="C58" s="34"/>
      <c r="D58" s="34"/>
      <c r="E58" s="34"/>
      <c r="F58" s="34"/>
      <c r="G58" s="34"/>
      <c r="H58" s="75"/>
      <c r="I58" s="71"/>
      <c r="J58" s="77" t="s">
        <v>25</v>
      </c>
      <c r="K58" s="44"/>
      <c r="L58" s="44"/>
      <c r="M58" s="45"/>
      <c r="O58" s="17">
        <v>6</v>
      </c>
      <c r="P58" s="3">
        <f t="shared" si="21"/>
        <v>14</v>
      </c>
      <c r="Q58" s="4">
        <f t="shared" si="23"/>
        <v>84</v>
      </c>
      <c r="R58" s="2">
        <f t="shared" si="20"/>
        <v>7</v>
      </c>
      <c r="S58" s="2">
        <f t="shared" si="13"/>
        <v>3</v>
      </c>
      <c r="T58" s="5">
        <f t="shared" si="14"/>
        <v>180</v>
      </c>
      <c r="U58" s="5">
        <f t="shared" si="22"/>
        <v>180</v>
      </c>
      <c r="V58" s="5">
        <f t="shared" si="15"/>
        <v>36</v>
      </c>
      <c r="W58" s="42" t="str">
        <f t="shared" si="16"/>
        <v>-</v>
      </c>
      <c r="X58" s="40"/>
      <c r="Y58" s="46" t="s">
        <v>5</v>
      </c>
      <c r="Z58" s="43">
        <f t="shared" si="17"/>
        <v>84</v>
      </c>
      <c r="AA58" s="43">
        <f t="shared" si="18"/>
        <v>180</v>
      </c>
      <c r="AB58" s="43">
        <f t="shared" si="19"/>
        <v>36</v>
      </c>
    </row>
    <row r="59" spans="2:28" ht="15" customHeight="1">
      <c r="B59" s="12"/>
      <c r="C59" s="34"/>
      <c r="D59" s="34"/>
      <c r="E59" s="34"/>
      <c r="F59" s="34"/>
      <c r="G59" s="34"/>
      <c r="H59" s="78"/>
      <c r="J59" s="73"/>
      <c r="K59" s="44"/>
      <c r="L59" s="44"/>
      <c r="M59" s="45"/>
      <c r="O59" s="17">
        <v>7</v>
      </c>
      <c r="P59" s="3">
        <f t="shared" si="21"/>
        <v>14</v>
      </c>
      <c r="Q59" s="4">
        <f t="shared" si="23"/>
        <v>98</v>
      </c>
      <c r="R59" s="2">
        <f t="shared" si="20"/>
        <v>7</v>
      </c>
      <c r="S59" s="2">
        <f t="shared" si="13"/>
        <v>3</v>
      </c>
      <c r="T59" s="5">
        <f t="shared" si="14"/>
        <v>180</v>
      </c>
      <c r="U59" s="5">
        <f t="shared" si="22"/>
        <v>360</v>
      </c>
      <c r="V59" s="5">
        <f t="shared" si="15"/>
        <v>72</v>
      </c>
      <c r="W59" s="42" t="str">
        <f t="shared" si="16"/>
        <v>-</v>
      </c>
      <c r="X59" s="40"/>
      <c r="Y59" s="46" t="s">
        <v>6</v>
      </c>
      <c r="Z59" s="43">
        <f t="shared" si="17"/>
        <v>98</v>
      </c>
      <c r="AA59" s="43">
        <f t="shared" si="18"/>
        <v>360</v>
      </c>
      <c r="AB59" s="43">
        <f t="shared" si="19"/>
        <v>72</v>
      </c>
    </row>
    <row r="60" spans="2:28" ht="15" customHeight="1">
      <c r="B60" s="12"/>
      <c r="C60" s="36" t="s">
        <v>12</v>
      </c>
      <c r="D60" s="38"/>
      <c r="E60" s="34"/>
      <c r="F60" s="34"/>
      <c r="G60" s="34"/>
      <c r="H60" s="34"/>
      <c r="J60" s="73"/>
      <c r="K60" s="73"/>
      <c r="L60" s="73"/>
      <c r="M60" s="74"/>
      <c r="O60" s="17">
        <v>8</v>
      </c>
      <c r="P60" s="3">
        <f t="shared" si="21"/>
        <v>14</v>
      </c>
      <c r="Q60" s="4">
        <f t="shared" si="23"/>
        <v>112</v>
      </c>
      <c r="R60" s="2">
        <f t="shared" si="20"/>
        <v>7</v>
      </c>
      <c r="S60" s="2">
        <f t="shared" si="13"/>
        <v>3</v>
      </c>
      <c r="T60" s="5">
        <f t="shared" si="14"/>
        <v>180</v>
      </c>
      <c r="U60" s="5">
        <f t="shared" si="22"/>
        <v>540</v>
      </c>
      <c r="V60" s="5">
        <f t="shared" si="15"/>
        <v>108</v>
      </c>
      <c r="W60" s="42" t="str">
        <f t="shared" si="16"/>
        <v>-</v>
      </c>
      <c r="X60" s="40"/>
      <c r="Y60" s="46" t="s">
        <v>7</v>
      </c>
      <c r="Z60" s="43">
        <f t="shared" si="17"/>
        <v>112</v>
      </c>
      <c r="AA60" s="43">
        <f t="shared" si="18"/>
        <v>540</v>
      </c>
      <c r="AB60" s="43">
        <f t="shared" si="19"/>
        <v>108</v>
      </c>
    </row>
    <row r="61" spans="2:28" ht="15" customHeight="1" thickBot="1">
      <c r="B61" s="12"/>
      <c r="C61" s="36"/>
      <c r="D61" s="38"/>
      <c r="E61" s="34"/>
      <c r="F61" s="34"/>
      <c r="G61" s="34"/>
      <c r="H61" s="34"/>
      <c r="J61" s="44"/>
      <c r="K61" s="44"/>
      <c r="L61" s="44"/>
      <c r="M61" s="45"/>
      <c r="O61" s="17">
        <v>9</v>
      </c>
      <c r="P61" s="3">
        <f t="shared" si="21"/>
        <v>14</v>
      </c>
      <c r="Q61" s="4">
        <f t="shared" si="23"/>
        <v>126</v>
      </c>
      <c r="R61" s="2">
        <f t="shared" si="20"/>
        <v>7</v>
      </c>
      <c r="S61" s="2">
        <f t="shared" si="13"/>
        <v>3</v>
      </c>
      <c r="T61" s="5">
        <f t="shared" si="14"/>
        <v>180</v>
      </c>
      <c r="U61" s="5">
        <f t="shared" si="22"/>
        <v>720</v>
      </c>
      <c r="V61" s="5">
        <f t="shared" si="15"/>
        <v>144</v>
      </c>
      <c r="W61" s="42" t="str">
        <f t="shared" si="16"/>
        <v>+</v>
      </c>
      <c r="X61" s="40"/>
      <c r="Y61" s="46" t="s">
        <v>8</v>
      </c>
      <c r="Z61" s="43">
        <f t="shared" si="17"/>
        <v>126</v>
      </c>
      <c r="AA61" s="43">
        <f t="shared" si="18"/>
        <v>720</v>
      </c>
      <c r="AB61" s="43">
        <f t="shared" si="19"/>
        <v>144</v>
      </c>
    </row>
    <row r="62" spans="2:28" ht="15" customHeight="1" thickBot="1">
      <c r="B62" s="12"/>
      <c r="C62" s="36"/>
      <c r="D62" s="38" t="s">
        <v>73</v>
      </c>
      <c r="E62" s="34"/>
      <c r="F62" s="34"/>
      <c r="G62" s="34"/>
      <c r="H62" s="58">
        <f>ROUND(H64*1000/700,0)</f>
        <v>20</v>
      </c>
      <c r="J62" s="59"/>
      <c r="K62" s="79"/>
      <c r="L62" s="50"/>
      <c r="M62" s="51"/>
      <c r="O62" s="17">
        <v>10</v>
      </c>
      <c r="P62" s="3">
        <f t="shared" si="21"/>
        <v>14</v>
      </c>
      <c r="Q62" s="4">
        <f t="shared" si="23"/>
        <v>140</v>
      </c>
      <c r="R62" s="2">
        <f t="shared" si="20"/>
        <v>7</v>
      </c>
      <c r="S62" s="2">
        <f t="shared" si="13"/>
        <v>3</v>
      </c>
      <c r="T62" s="5">
        <f t="shared" si="14"/>
        <v>180</v>
      </c>
      <c r="U62" s="5">
        <f t="shared" si="22"/>
        <v>900</v>
      </c>
      <c r="V62" s="5">
        <f t="shared" si="15"/>
        <v>180</v>
      </c>
      <c r="W62" s="42" t="str">
        <f t="shared" si="16"/>
        <v>+</v>
      </c>
      <c r="X62" s="40"/>
      <c r="Y62" s="46" t="s">
        <v>9</v>
      </c>
      <c r="Z62" s="43">
        <f t="shared" si="17"/>
        <v>140</v>
      </c>
      <c r="AA62" s="43">
        <f t="shared" si="18"/>
        <v>900</v>
      </c>
      <c r="AB62" s="43">
        <f t="shared" si="19"/>
        <v>180</v>
      </c>
    </row>
    <row r="63" spans="2:28" ht="15" customHeight="1" thickBot="1">
      <c r="B63" s="12"/>
      <c r="C63" s="36"/>
      <c r="D63" s="38"/>
      <c r="E63" s="34"/>
      <c r="F63" s="34"/>
      <c r="G63" s="34"/>
      <c r="H63" s="49"/>
      <c r="J63" s="50"/>
      <c r="K63" s="80"/>
      <c r="L63" s="44"/>
      <c r="M63" s="51"/>
      <c r="O63" s="17">
        <v>11</v>
      </c>
      <c r="P63" s="3">
        <f t="shared" si="21"/>
        <v>14</v>
      </c>
      <c r="Q63" s="4">
        <f t="shared" si="23"/>
        <v>154</v>
      </c>
      <c r="R63" s="2">
        <f t="shared" si="20"/>
        <v>7</v>
      </c>
      <c r="S63" s="2">
        <f t="shared" si="13"/>
        <v>3</v>
      </c>
      <c r="T63" s="5">
        <f t="shared" si="14"/>
        <v>180</v>
      </c>
      <c r="U63" s="5">
        <f t="shared" si="22"/>
        <v>1080</v>
      </c>
      <c r="V63" s="5">
        <f t="shared" si="15"/>
        <v>216</v>
      </c>
      <c r="W63" s="42" t="str">
        <f t="shared" si="16"/>
        <v>+</v>
      </c>
      <c r="X63" s="40"/>
      <c r="Y63" s="46" t="s">
        <v>10</v>
      </c>
      <c r="Z63" s="43">
        <f t="shared" si="17"/>
        <v>154</v>
      </c>
      <c r="AA63" s="43">
        <f t="shared" si="18"/>
        <v>1080</v>
      </c>
      <c r="AB63" s="43">
        <f t="shared" si="19"/>
        <v>216</v>
      </c>
    </row>
    <row r="64" spans="2:28" ht="15" customHeight="1" thickBot="1">
      <c r="B64" s="12"/>
      <c r="C64" s="36"/>
      <c r="D64" s="38" t="s">
        <v>29</v>
      </c>
      <c r="E64" s="34"/>
      <c r="F64" s="34"/>
      <c r="G64" s="34"/>
      <c r="H64" s="81">
        <f>H17</f>
        <v>14</v>
      </c>
      <c r="J64" s="59"/>
      <c r="K64" s="53" t="s">
        <v>14</v>
      </c>
      <c r="L64" s="54">
        <v>700</v>
      </c>
      <c r="M64" s="51"/>
      <c r="O64" s="18">
        <v>12</v>
      </c>
      <c r="P64" s="19">
        <f t="shared" si="21"/>
        <v>14</v>
      </c>
      <c r="Q64" s="19">
        <f t="shared" si="23"/>
        <v>168</v>
      </c>
      <c r="R64" s="20">
        <f t="shared" si="20"/>
        <v>7</v>
      </c>
      <c r="S64" s="20">
        <f t="shared" si="13"/>
        <v>3</v>
      </c>
      <c r="T64" s="21">
        <f t="shared" si="14"/>
        <v>180</v>
      </c>
      <c r="U64" s="21">
        <f t="shared" si="22"/>
        <v>1260</v>
      </c>
      <c r="V64" s="21">
        <f t="shared" si="15"/>
        <v>252</v>
      </c>
      <c r="W64" s="57" t="str">
        <f t="shared" si="16"/>
        <v>+</v>
      </c>
      <c r="X64" s="40"/>
      <c r="Y64" s="46" t="s">
        <v>11</v>
      </c>
      <c r="Z64" s="43">
        <f t="shared" si="17"/>
        <v>168</v>
      </c>
      <c r="AA64" s="43">
        <f t="shared" si="18"/>
        <v>1260</v>
      </c>
      <c r="AB64" s="43">
        <f t="shared" si="19"/>
        <v>252</v>
      </c>
    </row>
    <row r="65" spans="2:24" ht="15" customHeight="1" thickBot="1">
      <c r="B65" s="12"/>
      <c r="C65" s="36"/>
      <c r="D65" s="38" t="s">
        <v>30</v>
      </c>
      <c r="E65" s="34"/>
      <c r="F65" s="34"/>
      <c r="G65" s="34"/>
      <c r="H65" s="49"/>
      <c r="J65" s="34"/>
      <c r="K65" s="82"/>
      <c r="L65" s="44"/>
      <c r="M65" s="35"/>
      <c r="N65" s="6"/>
      <c r="O65" s="18" t="s">
        <v>27</v>
      </c>
      <c r="P65" s="19">
        <f t="shared" ref="P65" si="24">SUM(P53:P64)</f>
        <v>168</v>
      </c>
      <c r="Q65" s="19">
        <f t="shared" ref="Q65" si="25">SUM(Q53:Q64)</f>
        <v>1092</v>
      </c>
      <c r="R65" s="20">
        <f t="shared" ref="R65" si="26">SUM(R53:R64)</f>
        <v>84</v>
      </c>
      <c r="S65" s="20">
        <f t="shared" ref="S65" si="27">SUM(S53:S64)</f>
        <v>21</v>
      </c>
      <c r="T65" s="21">
        <f t="shared" ref="T65" si="28">SUM(T53:T64)</f>
        <v>1260</v>
      </c>
      <c r="U65" s="21">
        <f t="shared" ref="U65" si="29">SUM(U53:U64)</f>
        <v>5040</v>
      </c>
      <c r="V65" s="21">
        <f t="shared" ref="V65" si="30">SUM(V53:V64)</f>
        <v>1008</v>
      </c>
      <c r="W65" s="57"/>
      <c r="X65" s="40"/>
    </row>
    <row r="66" spans="2:24" ht="15" customHeight="1" thickTop="1">
      <c r="B66" s="12"/>
      <c r="C66" s="36" t="s">
        <v>61</v>
      </c>
      <c r="D66" s="38"/>
      <c r="E66" s="34"/>
      <c r="F66" s="34"/>
      <c r="G66" s="34"/>
      <c r="H66" s="49"/>
      <c r="J66" s="34"/>
      <c r="K66" s="77"/>
      <c r="L66" s="44"/>
      <c r="M66" s="35"/>
      <c r="N66" s="6"/>
    </row>
    <row r="67" spans="2:24" ht="15" customHeight="1" thickBot="1">
      <c r="B67" s="12"/>
      <c r="C67" s="36"/>
      <c r="D67" s="38"/>
      <c r="E67" s="34"/>
      <c r="F67" s="34"/>
      <c r="G67" s="34"/>
      <c r="H67" s="49"/>
      <c r="J67" s="34"/>
      <c r="K67" s="77"/>
      <c r="L67" s="44"/>
      <c r="M67" s="35"/>
      <c r="X67" s="40"/>
    </row>
    <row r="68" spans="2:24" ht="15" customHeight="1" thickBot="1">
      <c r="B68" s="12"/>
      <c r="C68" s="38"/>
      <c r="D68" s="77" t="s">
        <v>13</v>
      </c>
      <c r="E68" s="34"/>
      <c r="F68" s="34"/>
      <c r="G68" s="34"/>
      <c r="H68" s="83">
        <v>0.34</v>
      </c>
      <c r="J68" s="77"/>
      <c r="K68" s="77"/>
      <c r="L68" s="59"/>
      <c r="M68" s="35"/>
    </row>
    <row r="69" spans="2:24" ht="15" customHeight="1" thickBot="1">
      <c r="B69" s="12"/>
      <c r="C69" s="38"/>
      <c r="D69" s="38"/>
      <c r="E69" s="34"/>
      <c r="F69" s="34"/>
      <c r="G69" s="55"/>
      <c r="H69" s="55"/>
      <c r="J69" s="34"/>
      <c r="K69" s="77"/>
      <c r="L69" s="44"/>
      <c r="M69" s="35"/>
      <c r="T69" s="40"/>
      <c r="U69" s="40"/>
      <c r="V69" s="40"/>
      <c r="W69" s="40"/>
      <c r="X69" s="40"/>
    </row>
    <row r="70" spans="2:24" ht="15" customHeight="1" thickBot="1">
      <c r="B70" s="12"/>
      <c r="C70" s="38"/>
      <c r="D70" s="38"/>
      <c r="E70" s="34"/>
      <c r="F70" s="34"/>
      <c r="G70" s="55"/>
      <c r="H70" s="59"/>
      <c r="J70" s="34"/>
      <c r="K70" s="53" t="s">
        <v>66</v>
      </c>
      <c r="L70" s="58">
        <f>ROUND(H62*H68,0)</f>
        <v>7</v>
      </c>
      <c r="M70" s="35"/>
      <c r="T70" s="40"/>
      <c r="U70" s="40"/>
      <c r="V70" s="40"/>
      <c r="W70" s="40"/>
      <c r="X70" s="40"/>
    </row>
    <row r="71" spans="2:24" ht="15" customHeight="1" thickBot="1">
      <c r="B71" s="12"/>
      <c r="C71" s="38"/>
      <c r="D71" s="38"/>
      <c r="E71" s="34"/>
      <c r="F71" s="34"/>
      <c r="G71" s="55"/>
      <c r="H71" s="59"/>
      <c r="J71" s="34"/>
      <c r="K71" s="53" t="s">
        <v>72</v>
      </c>
      <c r="L71" s="54">
        <f>(1000*H17)/L70</f>
        <v>2000</v>
      </c>
      <c r="M71" s="35"/>
      <c r="R71" s="40"/>
      <c r="S71" s="40"/>
      <c r="T71" s="40"/>
      <c r="U71" s="40"/>
      <c r="V71" s="40"/>
      <c r="W71" s="40"/>
    </row>
    <row r="72" spans="2:24" ht="15" customHeight="1" thickBot="1">
      <c r="B72" s="12"/>
      <c r="C72" s="38"/>
      <c r="D72" s="38"/>
      <c r="E72" s="34"/>
      <c r="F72" s="34"/>
      <c r="G72" s="55"/>
      <c r="H72" s="59"/>
      <c r="J72" s="34"/>
      <c r="K72" s="53"/>
      <c r="L72" s="34"/>
      <c r="M72" s="35"/>
      <c r="R72" s="40"/>
      <c r="S72" s="40"/>
      <c r="T72" s="40"/>
      <c r="U72" s="40"/>
      <c r="V72" s="40"/>
      <c r="W72" s="40"/>
    </row>
    <row r="73" spans="2:24" ht="15" customHeight="1" thickBot="1">
      <c r="B73" s="12"/>
      <c r="C73" s="38"/>
      <c r="D73" s="38" t="s">
        <v>80</v>
      </c>
      <c r="E73" s="34"/>
      <c r="F73" s="34"/>
      <c r="G73" s="55"/>
      <c r="H73" s="83">
        <f>H26</f>
        <v>0.4</v>
      </c>
      <c r="J73" s="34"/>
      <c r="K73" s="53" t="s">
        <v>53</v>
      </c>
      <c r="L73" s="58">
        <f>ROUND(L70*H26,0)</f>
        <v>3</v>
      </c>
      <c r="M73" s="35"/>
      <c r="R73" s="40"/>
      <c r="S73" s="40"/>
      <c r="T73" s="40"/>
      <c r="U73" s="40"/>
      <c r="V73" s="40"/>
      <c r="W73" s="40"/>
    </row>
    <row r="74" spans="2:24" ht="15" customHeight="1">
      <c r="B74" s="12"/>
      <c r="C74" s="38"/>
      <c r="D74" s="38" t="s">
        <v>81</v>
      </c>
      <c r="E74" s="34"/>
      <c r="F74" s="34"/>
      <c r="G74" s="55"/>
      <c r="H74" s="59"/>
      <c r="J74" s="34"/>
      <c r="K74" s="56"/>
      <c r="L74" s="34"/>
      <c r="M74" s="35"/>
    </row>
    <row r="75" spans="2:24" ht="15" customHeight="1">
      <c r="B75" s="12"/>
      <c r="C75" s="38"/>
      <c r="D75" s="38"/>
      <c r="E75" s="34"/>
      <c r="F75" s="34"/>
      <c r="G75" s="55"/>
      <c r="H75" s="55"/>
      <c r="J75" s="53"/>
      <c r="K75" s="53"/>
      <c r="L75" s="34"/>
      <c r="M75" s="35"/>
    </row>
    <row r="76" spans="2:24" ht="15" customHeight="1">
      <c r="B76" s="12"/>
      <c r="C76" s="36" t="s">
        <v>60</v>
      </c>
      <c r="D76" s="38"/>
      <c r="E76" s="34"/>
      <c r="F76" s="34"/>
      <c r="G76" s="55"/>
      <c r="H76" s="55"/>
      <c r="J76" s="53"/>
      <c r="K76" s="53"/>
      <c r="L76" s="34"/>
      <c r="M76" s="35"/>
    </row>
    <row r="77" spans="2:24" ht="15" customHeight="1">
      <c r="B77" s="12"/>
      <c r="C77" s="38"/>
      <c r="D77" s="38"/>
      <c r="E77" s="34"/>
      <c r="F77" s="34"/>
      <c r="G77" s="55"/>
      <c r="H77" s="55"/>
      <c r="J77" s="53"/>
      <c r="K77" s="53"/>
      <c r="L77" s="34"/>
      <c r="M77" s="35"/>
    </row>
    <row r="78" spans="2:24" ht="15" customHeight="1" thickBot="1">
      <c r="B78" s="12"/>
      <c r="C78" s="38"/>
      <c r="D78" s="38" t="s">
        <v>82</v>
      </c>
      <c r="E78" s="34"/>
      <c r="F78" s="34"/>
      <c r="G78" s="55"/>
      <c r="H78" s="55"/>
      <c r="J78" s="53"/>
      <c r="K78" s="53"/>
      <c r="L78" s="34"/>
      <c r="M78" s="35"/>
    </row>
    <row r="79" spans="2:24" ht="15" customHeight="1" thickBot="1">
      <c r="B79" s="12"/>
      <c r="C79" s="38"/>
      <c r="D79" s="38" t="s">
        <v>63</v>
      </c>
      <c r="E79" s="34"/>
      <c r="F79" s="34"/>
      <c r="G79" s="55"/>
      <c r="H79" s="84">
        <f>H32</f>
        <v>6</v>
      </c>
      <c r="J79" s="85"/>
      <c r="K79" s="85"/>
      <c r="L79" s="34"/>
      <c r="M79" s="35"/>
    </row>
    <row r="80" spans="2:24" ht="15" customHeight="1" thickBot="1">
      <c r="B80" s="12"/>
      <c r="C80" s="38"/>
      <c r="D80" s="38"/>
      <c r="E80" s="34"/>
      <c r="F80" s="34"/>
      <c r="G80" s="55"/>
      <c r="H80" s="61"/>
      <c r="J80" s="34"/>
      <c r="K80" s="86"/>
      <c r="L80" s="34"/>
      <c r="M80" s="35"/>
    </row>
    <row r="81" spans="2:21" ht="15" customHeight="1" thickBot="1">
      <c r="B81" s="12"/>
      <c r="C81" s="38"/>
      <c r="D81" s="38" t="s">
        <v>83</v>
      </c>
      <c r="E81" s="34"/>
      <c r="F81" s="34"/>
      <c r="G81" s="55"/>
      <c r="H81" s="81">
        <f>H34</f>
        <v>60</v>
      </c>
      <c r="J81" s="34"/>
      <c r="K81" s="53" t="s">
        <v>49</v>
      </c>
      <c r="L81" s="87">
        <f>L73*H34</f>
        <v>180</v>
      </c>
      <c r="M81" s="35"/>
    </row>
    <row r="82" spans="2:21" ht="19" thickBot="1">
      <c r="B82" s="12"/>
      <c r="C82" s="38"/>
      <c r="D82" s="38"/>
      <c r="E82" s="34"/>
      <c r="F82" s="34"/>
      <c r="G82" s="55"/>
      <c r="H82" s="55"/>
      <c r="J82" s="34"/>
      <c r="K82" s="86"/>
      <c r="L82" s="34"/>
      <c r="M82" s="35"/>
      <c r="S82" s="93" t="str">
        <f>CONCATENATE("Profitable ROI in month ",TEXT(W52,"#"))</f>
        <v>Profitable ROI in month 8</v>
      </c>
      <c r="T82" s="88"/>
      <c r="U82" s="68"/>
    </row>
    <row r="83" spans="2:21" ht="19" thickBot="1">
      <c r="B83" s="12"/>
      <c r="C83" s="38"/>
      <c r="D83" s="38" t="s">
        <v>84</v>
      </c>
      <c r="E83" s="34"/>
      <c r="F83" s="34"/>
      <c r="G83" s="55"/>
      <c r="H83" s="83">
        <f>H36</f>
        <v>0.2</v>
      </c>
      <c r="J83" s="34"/>
      <c r="K83" s="53" t="s">
        <v>59</v>
      </c>
      <c r="L83" s="87">
        <f>L81*H36</f>
        <v>36</v>
      </c>
      <c r="M83" s="35"/>
      <c r="S83" s="93" t="s">
        <v>31</v>
      </c>
    </row>
    <row r="84" spans="2:21" ht="18">
      <c r="B84" s="12"/>
      <c r="C84" s="34"/>
      <c r="D84" s="34"/>
      <c r="E84" s="34"/>
      <c r="F84" s="34"/>
      <c r="G84" s="55"/>
      <c r="H84" s="55"/>
      <c r="J84" s="34"/>
      <c r="K84" s="53"/>
      <c r="L84" s="44"/>
      <c r="M84" s="35"/>
      <c r="S84" s="94"/>
    </row>
    <row r="85" spans="2:21" ht="15" customHeight="1" thickBot="1">
      <c r="B85" s="13"/>
      <c r="C85" s="63"/>
      <c r="D85" s="63"/>
      <c r="E85" s="63"/>
      <c r="F85" s="63"/>
      <c r="G85" s="64"/>
      <c r="H85" s="64"/>
      <c r="J85" s="63"/>
      <c r="K85" s="63"/>
      <c r="L85" s="63"/>
      <c r="M85" s="66"/>
      <c r="S85" s="93"/>
    </row>
    <row r="86" spans="2:21" ht="15" customHeight="1" thickTop="1"/>
    <row r="144" spans="2:2" ht="15" customHeight="1">
      <c r="B144" s="89" t="s">
        <v>45</v>
      </c>
    </row>
    <row r="145" spans="2:11" ht="15" customHeight="1">
      <c r="B145" s="89" t="s">
        <v>46</v>
      </c>
      <c r="K145" s="90" t="s">
        <v>67</v>
      </c>
    </row>
    <row r="146" spans="2:11" ht="15" customHeight="1">
      <c r="K146" s="91" t="s">
        <v>68</v>
      </c>
    </row>
  </sheetData>
  <sheetProtection password="F9C7" sheet="1" objects="1" scenarios="1"/>
  <mergeCells count="5">
    <mergeCell ref="D52:G55"/>
    <mergeCell ref="K10:M10"/>
    <mergeCell ref="K9:M9"/>
    <mergeCell ref="K15:M15"/>
    <mergeCell ref="K13:M13"/>
  </mergeCells>
  <phoneticPr fontId="14" type="noConversion"/>
  <hyperlinks>
    <hyperlink ref="W2" r:id="rId1"/>
    <hyperlink ref="W45" r:id="rId2"/>
  </hyperlinks>
  <pageMargins left="0.7" right="0.7" top="0.52" bottom="0.75" header="0.3" footer="0.3"/>
  <rowBreaks count="1" manualBreakCount="1">
    <brk id="43" max="23" man="1"/>
  </rowBreaks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Micheal Damphousse</cp:lastModifiedBy>
  <cp:lastPrinted>2009-09-12T22:00:46Z</cp:lastPrinted>
  <dcterms:created xsi:type="dcterms:W3CDTF">2009-09-12T16:28:54Z</dcterms:created>
  <dcterms:modified xsi:type="dcterms:W3CDTF">2009-10-07T00:49:20Z</dcterms:modified>
</cp:coreProperties>
</file>